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735" activeTab="0"/>
  </bookViews>
  <sheets>
    <sheet name="eurai" sheetId="1" r:id="rId1"/>
  </sheets>
  <definedNames>
    <definedName name="_xlnm.Print_Area" localSheetId="0">'eurai'!$A$10:$X$212</definedName>
  </definedNames>
  <calcPr fullCalcOnLoad="1"/>
</workbook>
</file>

<file path=xl/sharedStrings.xml><?xml version="1.0" encoding="utf-8"?>
<sst xmlns="http://schemas.openxmlformats.org/spreadsheetml/2006/main" count="473" uniqueCount="187">
  <si>
    <t>(1c forma)</t>
  </si>
  <si>
    <t>Forma patvirtinta</t>
  </si>
  <si>
    <t xml:space="preserve">Šiaulių miesto savivaldybės administracijos direktoriaus 2012 m. spalio  30 d. įsakymu Nr. A -1159 </t>
  </si>
  <si>
    <r>
      <t xml:space="preserve">  (</t>
    </r>
    <r>
      <rPr>
        <b/>
        <sz val="8"/>
        <rFont val="Times New Roman"/>
        <family val="1"/>
      </rPr>
      <t>asignavimų valdytojo/biudžetinės įstaigos pavadiniams)</t>
    </r>
  </si>
  <si>
    <t>TIKSLŲ, UŽDAVINIŲ, PRIEMONIŲ,  PRIEMONIŲ IŠLAIDŲ IR PRODUKTO KRITERIJŲ SUVESTINĖ</t>
  </si>
  <si>
    <t>Programos tikslo kodas</t>
  </si>
  <si>
    <t>Uždavinio kodas</t>
  </si>
  <si>
    <t>Priemonės kodas</t>
  </si>
  <si>
    <t>Priemonės pavadinimas</t>
  </si>
  <si>
    <t>Priemonės vykdytojo kodas</t>
  </si>
  <si>
    <t>Finansavimo šaltinis</t>
  </si>
  <si>
    <t>Produkto  kriterijaus</t>
  </si>
  <si>
    <t>Iš viso</t>
  </si>
  <si>
    <t>Išlaidoms</t>
  </si>
  <si>
    <t xml:space="preserve">turtui įsigyti </t>
  </si>
  <si>
    <t>pavadinimas, mato vnt.</t>
  </si>
  <si>
    <t>planas</t>
  </si>
  <si>
    <t>Iš viso:</t>
  </si>
  <si>
    <t>I jų darbo užmokesčiui:</t>
  </si>
  <si>
    <t>Darbo užmokesčiui</t>
  </si>
  <si>
    <t>01</t>
  </si>
  <si>
    <t>Iš viso uždaviniui:</t>
  </si>
  <si>
    <t>Iš viso tikslui:</t>
  </si>
  <si>
    <t>(1c/1 forma)</t>
  </si>
  <si>
    <t xml:space="preserve">Šiaulių miesto savivaldybės administracijos direktoriaus 2012 m. spalio     d. įsakymu Nr. A - </t>
  </si>
  <si>
    <t>Programos finansavimo šaltinių suvestinė</t>
  </si>
  <si>
    <t>Finansavimo šaltiniai</t>
  </si>
  <si>
    <t>1.</t>
  </si>
  <si>
    <t>Savivaldybės biudžetas:</t>
  </si>
  <si>
    <t>1.1.</t>
  </si>
  <si>
    <t>Savivaldybės biudžeto lėšos (SB)</t>
  </si>
  <si>
    <t>1.2.</t>
  </si>
  <si>
    <t>Valstybės biudžeto specialiosios tikslinės dotacijos lėšos SB(VB)</t>
  </si>
  <si>
    <t>1.3.</t>
  </si>
  <si>
    <t>Savivaldybės Aplinkos apsaugos rėmimo specialiosios programos lėšos SB(AA)</t>
  </si>
  <si>
    <t>1.4.</t>
  </si>
  <si>
    <t xml:space="preserve">Savivaldybės biudžeto Visuomenės sveikatos rėmimo specialiosios programos lėšos </t>
  </si>
  <si>
    <t>1.5.</t>
  </si>
  <si>
    <t>Specialiosios programos lėšos (pajamos už atsistiktines paslaugas) SB(SP)</t>
  </si>
  <si>
    <t>1.6.</t>
  </si>
  <si>
    <t>Gautinos lėšos iš kitų savivaldybių už atvykusius mokinius SB(MK)</t>
  </si>
  <si>
    <t>1.7.</t>
  </si>
  <si>
    <t>Paskolų lėšos SB(PS)</t>
  </si>
  <si>
    <t>1.8.</t>
  </si>
  <si>
    <t>Savivaldybės privatizavimo fondo lėšos PF</t>
  </si>
  <si>
    <t>2.</t>
  </si>
  <si>
    <t>Kiti šaltiniai,  iš jų:</t>
  </si>
  <si>
    <t>2.1.</t>
  </si>
  <si>
    <t>Europos Sąjungos paramos lėšos ES</t>
  </si>
  <si>
    <t>2.2.</t>
  </si>
  <si>
    <t>Kelių priežiūros ir plėtros programos lėšos KPP</t>
  </si>
  <si>
    <t>2.3.</t>
  </si>
  <si>
    <t>Valstybės biudžeto lėšos VB</t>
  </si>
  <si>
    <t>2.4.</t>
  </si>
  <si>
    <t>Privalomojo sveikatos draudimo fondo lėšos PSDF</t>
  </si>
  <si>
    <t>2.5.</t>
  </si>
  <si>
    <t>Kitos lėšos (KT)</t>
  </si>
  <si>
    <t>3.</t>
  </si>
  <si>
    <t>Iš viso finansavimas programai  (1 eilutė + 2 eilutė)</t>
  </si>
  <si>
    <t>UŽDAVINYS Įgyvendinti bendrąsias ir specialiąsias programas</t>
  </si>
  <si>
    <t>02</t>
  </si>
  <si>
    <t>03</t>
  </si>
  <si>
    <t>04</t>
  </si>
  <si>
    <t>05</t>
  </si>
  <si>
    <t>UŽDAVINYS Pristatyti mokyklos veiklą ir atstovauti miestui</t>
  </si>
  <si>
    <t>190532139</t>
  </si>
  <si>
    <t>VB</t>
  </si>
  <si>
    <t>Kvalifikacijos renginiai (dalyvių skaičius)</t>
  </si>
  <si>
    <t>Individualios programos (programų skaičius)</t>
  </si>
  <si>
    <t>Integruotos pamokos (pamokų skaičius)</t>
  </si>
  <si>
    <t>Gerosios patirties sklaida (renginių skaičius)</t>
  </si>
  <si>
    <t>Mokinių kaita (mokinių skaičius)</t>
  </si>
  <si>
    <t>SB</t>
  </si>
  <si>
    <t>SP</t>
  </si>
  <si>
    <t>Olimpiadų, varžybų, konkursų ir kt. renginių dalyviai (mokinių skaičius)</t>
  </si>
  <si>
    <t>Renginiai (renginių skaičius)</t>
  </si>
  <si>
    <t>Dalyviai (dalyvių skaičius)</t>
  </si>
  <si>
    <t>PROGRAMOS TIKSLAS Mokinių pažinimo, lavinimosi ir saviraiškos poreikių tenkinimas, palankų sąlygų vaikų socializacijai sudarymas</t>
  </si>
  <si>
    <t>UŽDAVINYS Užtikrinti neformaliojo vaikų švietimo programų vykdymą, paslaugų įvairovę</t>
  </si>
  <si>
    <t>Mokiniai (mokinių skaičius)</t>
  </si>
  <si>
    <t>KT</t>
  </si>
  <si>
    <t>Ansamblis (mokytojų; mokinių skaičius)</t>
  </si>
  <si>
    <t>UŽDAVINYS Skatinti mokinių saviraišką, dalyvauti įvairiose vaikų socializacijos programose</t>
  </si>
  <si>
    <t>PROGRAMOS TIKSLAS Kokybiška ir savalaikė pagalba mokiniams, jų tėvams, mokytojams</t>
  </si>
  <si>
    <t>UŽDAVINYS Užtikrinti kokybišką specialiųjų ugdymosi poreikių turinčių mokinių ugdymą</t>
  </si>
  <si>
    <t>UŽDAVINYS Kurti saugią mokyklą</t>
  </si>
  <si>
    <t>Pagalbos specialistų aprūpinimas specialiosiomis mokymo priemonėmis, metodine medžiaga, kompiuterine įranga</t>
  </si>
  <si>
    <t>Kompiuteriai (kompiuterių skaičius)</t>
  </si>
  <si>
    <t>Mokymo priemonės (priemonių skaičius)</t>
  </si>
  <si>
    <t>Bendruomenės specialiųjų ugdymo kompetencijų tobulinimas</t>
  </si>
  <si>
    <t>Seminarai (dalyvių skaičius)</t>
  </si>
  <si>
    <t>Dalyvavimas ,,Antro žingsnio" programoje</t>
  </si>
  <si>
    <t>Dalyvavimas LIONS QUEST programoje</t>
  </si>
  <si>
    <t>Mokytojai (mokytojų skaičius)</t>
  </si>
  <si>
    <t>PROGRAMOS TIKSLAS Mokyklos materialinės ir techninės bazės stiprinimas</t>
  </si>
  <si>
    <t>UŽDAVINYS Gerinti mokyklos ugdomąją aplinką</t>
  </si>
  <si>
    <t>Technologijų kabinetų atnaujinimas</t>
  </si>
  <si>
    <t>Kabinetai (kabinetų skaičius)</t>
  </si>
  <si>
    <t>Stadiono, bėgimo takų, aikštynų atnaujinimas</t>
  </si>
  <si>
    <t>Atnaujinti objektai (stadionų skaičius; bėgimo takų skaičius;aikštynų skaičius)</t>
  </si>
  <si>
    <t>1;0;0</t>
  </si>
  <si>
    <t>0;1;0</t>
  </si>
  <si>
    <t>0;0;2</t>
  </si>
  <si>
    <t>Aktų salės baldų atnaujinimas</t>
  </si>
  <si>
    <t>Kėdės (kėdžių skaičius)</t>
  </si>
  <si>
    <t>UŽDAVINYSAtnaujinti mokyklos materialinę bazę</t>
  </si>
  <si>
    <t>PROGRAMOS TIKSLAS Tarptautinis bendradarbiavimas ir įvairiapusės veiklos skatinimas</t>
  </si>
  <si>
    <t>Dalyvavimas Nordplius projektuose</t>
  </si>
  <si>
    <t>UŽDAVINYS Skatinti įvairiapusę mokinių veiklą</t>
  </si>
  <si>
    <t>Dalyvavimas Šiaulių miesto savivaldybės administracijos projektuose</t>
  </si>
  <si>
    <t>Dalyvavimas kituose renginiuose</t>
  </si>
  <si>
    <t>Renginiai (renginių skaičius; mokinių skaičius)</t>
  </si>
  <si>
    <t>Bendrojo ugdymo programų vykdymas</t>
  </si>
  <si>
    <t>Dalyvavimas olimpiadose, konkursuose, varžybose ir kt.</t>
  </si>
  <si>
    <t>Renginių organizavimas (miestui ir respublikai)</t>
  </si>
  <si>
    <t>Dalyvavimas konkursuose, festivaliuose, dainų šventėse</t>
  </si>
  <si>
    <t>Pradinio ir pagrindinio muzikinio ugdymo programų optimizavimas</t>
  </si>
  <si>
    <t xml:space="preserve">Instrumentinio muzikavimo kokybės gerinimas per Profesinės linkmės muzikinio ugdymo modulį </t>
  </si>
  <si>
    <t xml:space="preserve">Respublikinių konkursų, festivalių, muzikinių renginių organizavimas </t>
  </si>
  <si>
    <t xml:space="preserve">         Iš viso:</t>
  </si>
  <si>
    <t xml:space="preserve">                   Iš  viso programai:</t>
  </si>
  <si>
    <t>2016 metai</t>
  </si>
  <si>
    <t>PROGRAMOS TIKSLAS Bendrųjų ugdymo programų įgyvendinimas ir švietimo veiklos pristatymas</t>
  </si>
  <si>
    <t>Dalyvavimas eTwining projektuose</t>
  </si>
  <si>
    <t>Projektai (projektų; mokytojų; mokinių skaičius)</t>
  </si>
  <si>
    <t>UŽDAVINYS Padėti mokiniams kryptingai planuoti karjerą</t>
  </si>
  <si>
    <t>Mokinių karjeros planų pildymas</t>
  </si>
  <si>
    <t>Mokytojai (skaičius)</t>
  </si>
  <si>
    <t>Klasių vadovai (skaičius)</t>
  </si>
  <si>
    <t>Mokiniai (skaičius)</t>
  </si>
  <si>
    <t>2017 metai</t>
  </si>
  <si>
    <t>2017 metų išlaidų projektas</t>
  </si>
  <si>
    <t>Valgyklos baldų atnaujinimas</t>
  </si>
  <si>
    <t>Baldai (stalų skaičius; kėdžių skaičius)</t>
  </si>
  <si>
    <t>Dalyvavimas vaikų socializacijos programose</t>
  </si>
  <si>
    <t>0;100</t>
  </si>
  <si>
    <t>10;0</t>
  </si>
  <si>
    <t>Aktų salės remontas</t>
  </si>
  <si>
    <t>Rūbinių remontas</t>
  </si>
  <si>
    <t>Objektai (grindys; lubos)</t>
  </si>
  <si>
    <t>0;1</t>
  </si>
  <si>
    <t>1;0</t>
  </si>
  <si>
    <t>Rūbinės (rūbinių skaičius)</t>
  </si>
  <si>
    <t>30;850</t>
  </si>
  <si>
    <t>30;870</t>
  </si>
  <si>
    <t>Elektros instaliacijos remontas</t>
  </si>
  <si>
    <t>Aukštas (aukštų skaičius)</t>
  </si>
  <si>
    <t>STRATEGINIS TIKSLAS  Kokybiška gyvenamoji aplinka</t>
  </si>
  <si>
    <r>
      <rPr>
        <b/>
        <u val="single"/>
        <sz val="12"/>
        <rFont val="Times New Roman"/>
        <family val="1"/>
      </rPr>
      <t>Šiaulių „Juventos“ progimnazijos 2016-2018  STRATEGINIO VEIKLOS PLANO</t>
    </r>
    <r>
      <rPr>
        <b/>
        <sz val="12"/>
        <rFont val="Times New Roman"/>
        <family val="1"/>
      </rPr>
      <t xml:space="preserve"> </t>
    </r>
  </si>
  <si>
    <t>2015 metais  faktiškai skirtas finansavimas, iš jo:</t>
  </si>
  <si>
    <t>2016 metų  lėšų poreikis, iš jo:</t>
  </si>
  <si>
    <t>2016  metais faktiškai skirtas finansavimas, iš jo:</t>
  </si>
  <si>
    <t>2018 metai</t>
  </si>
  <si>
    <t>Šiaulių „Juventos“ progimnazijos Švietimo prieinamumo ir kokybės užtikrinimo 2016–2018 metais programa</t>
  </si>
  <si>
    <t>Meninės saviraiškos ugdymo programų pasiūla</t>
  </si>
  <si>
    <t>4;4;146</t>
  </si>
  <si>
    <t>4;4;147</t>
  </si>
  <si>
    <t>4;4;148</t>
  </si>
  <si>
    <t>4;4;150</t>
  </si>
  <si>
    <t>1;5;15</t>
  </si>
  <si>
    <t>4;6;355</t>
  </si>
  <si>
    <t>30;830</t>
  </si>
  <si>
    <t>3;150</t>
  </si>
  <si>
    <t>3;164</t>
  </si>
  <si>
    <t>3;155</t>
  </si>
  <si>
    <t>Respublikinių renginių miesto turo nugalėtojai (mokinių skaičius)</t>
  </si>
  <si>
    <t>Mokymai bendruomenės nariams</t>
  </si>
  <si>
    <t>Mokymai tėvams (renginių skaičius)</t>
  </si>
  <si>
    <t>Mokymai mokytojams (renginių skaičius)</t>
  </si>
  <si>
    <t>Mokymai mokiniams (renginių skaičius)</t>
  </si>
  <si>
    <t>Ugdymo karjerai modelio progimnazijoje įgyvendinamas</t>
  </si>
  <si>
    <t>Poilsio zonų kūrimas</t>
  </si>
  <si>
    <t>6;0;0</t>
  </si>
  <si>
    <t>Erdvė (minkštasuoliai;suolai;stalai)</t>
  </si>
  <si>
    <t>3;3;2</t>
  </si>
  <si>
    <t>UŽDAVINYS Skatinti mokytojų ir mokinių mainus, susipažinti su Europos šalių kultūra, tobulinti užsienio kalbų žinias, gerinti ugdymo kokybę</t>
  </si>
  <si>
    <t>Dalyvavimas projekte Erasmus + (KA1) „Inovatyvus mokymas(is) - sėkmės įrankis ugdymo kokybei užtikrinti“</t>
  </si>
  <si>
    <t>Darbo stebėjimas (mokytojų skaičius)</t>
  </si>
  <si>
    <t>Tiksliniai kursai (mokytojų skaičius)</t>
  </si>
  <si>
    <t>Programos (programų skaičius)</t>
  </si>
  <si>
    <t>Neformaliojo švietimo programos 1-8 kl. mokiniams</t>
  </si>
  <si>
    <t>Mokytojai (mokytojų  skaičius)</t>
  </si>
  <si>
    <t xml:space="preserve"> 2015 metais faktiškai skirtas finansavimas (Eurai)</t>
  </si>
  <si>
    <t xml:space="preserve"> 2016 metų lėšų poreikis                             (Eurai)</t>
  </si>
  <si>
    <t>2016 metais faktiškai skirtas finansavimas</t>
  </si>
  <si>
    <t>2018 metų išlaidų projektas</t>
  </si>
  <si>
    <t>Pritaikytų bendrųjų programų tobulinimas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</si>
</sst>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-427]yyyy\ &quot;m.&quot;\ mmmm\ d\ &quot;d.&quot;"/>
    <numFmt numFmtId="174" formatCode="[$€-2]\ ###,000_);[Red]\([$€-2]\ ###,000\)"/>
    <numFmt numFmtId="175" formatCode="0.0000"/>
    <numFmt numFmtId="176" formatCode="0.000"/>
  </numFmts>
  <fonts count="63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7"/>
      <color indexed="8"/>
      <name val="Times New Roman"/>
      <family val="1"/>
    </font>
    <font>
      <sz val="7"/>
      <name val="Arial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6"/>
      <color indexed="8"/>
      <name val="Times New Roman"/>
      <family val="1"/>
    </font>
    <font>
      <b/>
      <sz val="7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1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.1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1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.1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2" borderId="4" applyNumberFormat="0" applyAlignment="0" applyProtection="0"/>
    <xf numFmtId="0" fontId="53" fillId="0" borderId="0" applyNumberFormat="0" applyFill="0" applyBorder="0" applyAlignment="0" applyProtection="0"/>
    <xf numFmtId="0" fontId="54" fillId="23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5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6" fillId="0" borderId="0" applyNumberFormat="0" applyFill="0" applyBorder="0" applyAlignment="0" applyProtection="0"/>
    <xf numFmtId="9" fontId="0" fillId="0" borderId="0" applyFill="0" applyBorder="0" applyAlignment="0" applyProtection="0"/>
    <xf numFmtId="0" fontId="57" fillId="22" borderId="5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38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 vertical="top"/>
    </xf>
    <xf numFmtId="49" fontId="6" fillId="33" borderId="10" xfId="0" applyNumberFormat="1" applyFont="1" applyFill="1" applyBorder="1" applyAlignment="1">
      <alignment horizontal="center" vertical="top"/>
    </xf>
    <xf numFmtId="172" fontId="6" fillId="33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8" fillId="0" borderId="0" xfId="0" applyFont="1" applyBorder="1" applyAlignment="1">
      <alignment horizontal="center" vertical="top"/>
    </xf>
    <xf numFmtId="172" fontId="6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right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172" fontId="4" fillId="0" borderId="0" xfId="0" applyNumberFormat="1" applyFont="1" applyBorder="1" applyAlignment="1">
      <alignment vertical="top"/>
    </xf>
    <xf numFmtId="49" fontId="8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6" fillId="33" borderId="11" xfId="0" applyNumberFormat="1" applyFont="1" applyFill="1" applyBorder="1" applyAlignment="1">
      <alignment horizontal="center" vertical="top"/>
    </xf>
    <xf numFmtId="49" fontId="6" fillId="35" borderId="11" xfId="0" applyNumberFormat="1" applyFont="1" applyFill="1" applyBorder="1" applyAlignment="1">
      <alignment horizontal="center" vertical="top"/>
    </xf>
    <xf numFmtId="49" fontId="6" fillId="33" borderId="12" xfId="0" applyNumberFormat="1" applyFont="1" applyFill="1" applyBorder="1" applyAlignment="1">
      <alignment horizontal="center" vertical="top"/>
    </xf>
    <xf numFmtId="49" fontId="6" fillId="35" borderId="12" xfId="0" applyNumberFormat="1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172" fontId="7" fillId="0" borderId="12" xfId="0" applyNumberFormat="1" applyFont="1" applyBorder="1" applyAlignment="1">
      <alignment horizontal="center" vertical="top"/>
    </xf>
    <xf numFmtId="172" fontId="7" fillId="36" borderId="12" xfId="0" applyNumberFormat="1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7" fillId="37" borderId="12" xfId="0" applyFont="1" applyFill="1" applyBorder="1" applyAlignment="1">
      <alignment horizontal="center" vertical="top"/>
    </xf>
    <xf numFmtId="0" fontId="3" fillId="36" borderId="12" xfId="0" applyFont="1" applyFill="1" applyBorder="1" applyAlignment="1">
      <alignment horizontal="left" vertical="top" wrapText="1"/>
    </xf>
    <xf numFmtId="172" fontId="6" fillId="36" borderId="12" xfId="0" applyNumberFormat="1" applyFont="1" applyFill="1" applyBorder="1" applyAlignment="1">
      <alignment horizontal="center" vertical="top"/>
    </xf>
    <xf numFmtId="0" fontId="0" fillId="36" borderId="12" xfId="0" applyFill="1" applyBorder="1" applyAlignment="1">
      <alignment/>
    </xf>
    <xf numFmtId="49" fontId="6" fillId="33" borderId="13" xfId="0" applyNumberFormat="1" applyFont="1" applyFill="1" applyBorder="1" applyAlignment="1">
      <alignment horizontal="center" vertical="top"/>
    </xf>
    <xf numFmtId="49" fontId="6" fillId="35" borderId="13" xfId="0" applyNumberFormat="1" applyFont="1" applyFill="1" applyBorder="1" applyAlignment="1">
      <alignment horizontal="right" vertical="top"/>
    </xf>
    <xf numFmtId="172" fontId="6" fillId="35" borderId="13" xfId="0" applyNumberFormat="1" applyFont="1" applyFill="1" applyBorder="1" applyAlignment="1">
      <alignment horizontal="center" vertical="top"/>
    </xf>
    <xf numFmtId="172" fontId="6" fillId="35" borderId="13" xfId="0" applyNumberFormat="1" applyFont="1" applyFill="1" applyBorder="1" applyAlignment="1">
      <alignment vertical="top"/>
    </xf>
    <xf numFmtId="0" fontId="6" fillId="35" borderId="13" xfId="0" applyFont="1" applyFill="1" applyBorder="1" applyAlignment="1">
      <alignment horizontal="center" vertical="top"/>
    </xf>
    <xf numFmtId="0" fontId="0" fillId="35" borderId="13" xfId="0" applyFill="1" applyBorder="1" applyAlignment="1">
      <alignment/>
    </xf>
    <xf numFmtId="172" fontId="6" fillId="35" borderId="12" xfId="0" applyNumberFormat="1" applyFont="1" applyFill="1" applyBorder="1" applyAlignment="1">
      <alignment horizontal="center" vertical="top"/>
    </xf>
    <xf numFmtId="172" fontId="6" fillId="35" borderId="12" xfId="0" applyNumberFormat="1" applyFont="1" applyFill="1" applyBorder="1" applyAlignment="1">
      <alignment vertical="top"/>
    </xf>
    <xf numFmtId="0" fontId="6" fillId="35" borderId="12" xfId="0" applyFont="1" applyFill="1" applyBorder="1" applyAlignment="1">
      <alignment horizontal="center" vertical="top"/>
    </xf>
    <xf numFmtId="0" fontId="0" fillId="35" borderId="12" xfId="0" applyFill="1" applyBorder="1" applyAlignment="1">
      <alignment/>
    </xf>
    <xf numFmtId="0" fontId="0" fillId="33" borderId="14" xfId="0" applyFill="1" applyBorder="1" applyAlignment="1">
      <alignment/>
    </xf>
    <xf numFmtId="49" fontId="6" fillId="35" borderId="12" xfId="0" applyNumberFormat="1" applyFont="1" applyFill="1" applyBorder="1" applyAlignment="1">
      <alignment horizontal="right" vertical="top"/>
    </xf>
    <xf numFmtId="49" fontId="6" fillId="33" borderId="15" xfId="0" applyNumberFormat="1" applyFont="1" applyFill="1" applyBorder="1" applyAlignment="1">
      <alignment horizontal="center" vertical="top"/>
    </xf>
    <xf numFmtId="49" fontId="6" fillId="33" borderId="16" xfId="0" applyNumberFormat="1" applyFont="1" applyFill="1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36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2" xfId="0" applyFont="1" applyBorder="1" applyAlignment="1">
      <alignment wrapText="1"/>
    </xf>
    <xf numFmtId="172" fontId="6" fillId="33" borderId="11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0" fillId="33" borderId="11" xfId="0" applyFill="1" applyBorder="1" applyAlignment="1">
      <alignment/>
    </xf>
    <xf numFmtId="0" fontId="11" fillId="0" borderId="0" xfId="0" applyFont="1" applyAlignment="1">
      <alignment vertical="top"/>
    </xf>
    <xf numFmtId="0" fontId="11" fillId="0" borderId="0" xfId="0" applyNumberFormat="1" applyFont="1" applyAlignment="1">
      <alignment vertical="top"/>
    </xf>
    <xf numFmtId="0" fontId="11" fillId="0" borderId="0" xfId="0" applyFont="1" applyAlignment="1">
      <alignment horizontal="center" vertical="top"/>
    </xf>
    <xf numFmtId="172" fontId="11" fillId="0" borderId="0" xfId="0" applyNumberFormat="1" applyFont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172" fontId="12" fillId="0" borderId="12" xfId="0" applyNumberFormat="1" applyFont="1" applyFill="1" applyBorder="1" applyAlignment="1">
      <alignment vertical="top"/>
    </xf>
    <xf numFmtId="172" fontId="12" fillId="38" borderId="12" xfId="0" applyNumberFormat="1" applyFont="1" applyFill="1" applyBorder="1" applyAlignment="1">
      <alignment horizontal="center" vertical="top"/>
    </xf>
    <xf numFmtId="172" fontId="12" fillId="0" borderId="17" xfId="0" applyNumberFormat="1" applyFont="1" applyFill="1" applyBorder="1" applyAlignment="1">
      <alignment vertical="top"/>
    </xf>
    <xf numFmtId="172" fontId="12" fillId="0" borderId="15" xfId="0" applyNumberFormat="1" applyFont="1" applyFill="1" applyBorder="1" applyAlignment="1">
      <alignment vertical="top"/>
    </xf>
    <xf numFmtId="172" fontId="12" fillId="0" borderId="18" xfId="0" applyNumberFormat="1" applyFont="1" applyFill="1" applyBorder="1" applyAlignment="1">
      <alignment vertical="top"/>
    </xf>
    <xf numFmtId="0" fontId="11" fillId="0" borderId="18" xfId="0" applyFont="1" applyBorder="1" applyAlignment="1">
      <alignment vertical="top"/>
    </xf>
    <xf numFmtId="172" fontId="12" fillId="0" borderId="19" xfId="0" applyNumberFormat="1" applyFont="1" applyFill="1" applyBorder="1" applyAlignment="1">
      <alignment vertical="top"/>
    </xf>
    <xf numFmtId="49" fontId="6" fillId="33" borderId="13" xfId="0" applyNumberFormat="1" applyFont="1" applyFill="1" applyBorder="1" applyAlignment="1">
      <alignment vertical="top"/>
    </xf>
    <xf numFmtId="49" fontId="6" fillId="35" borderId="13" xfId="0" applyNumberFormat="1" applyFont="1" applyFill="1" applyBorder="1" applyAlignment="1">
      <alignment vertical="top"/>
    </xf>
    <xf numFmtId="49" fontId="6" fillId="33" borderId="10" xfId="0" applyNumberFormat="1" applyFont="1" applyFill="1" applyBorder="1" applyAlignment="1">
      <alignment vertical="top"/>
    </xf>
    <xf numFmtId="49" fontId="6" fillId="33" borderId="11" xfId="0" applyNumberFormat="1" applyFont="1" applyFill="1" applyBorder="1" applyAlignment="1">
      <alignment vertical="top"/>
    </xf>
    <xf numFmtId="172" fontId="6" fillId="33" borderId="11" xfId="0" applyNumberFormat="1" applyFont="1" applyFill="1" applyBorder="1" applyAlignment="1">
      <alignment vertical="top"/>
    </xf>
    <xf numFmtId="49" fontId="12" fillId="39" borderId="20" xfId="0" applyNumberFormat="1" applyFont="1" applyFill="1" applyBorder="1" applyAlignment="1">
      <alignment vertical="top"/>
    </xf>
    <xf numFmtId="172" fontId="12" fillId="38" borderId="19" xfId="0" applyNumberFormat="1" applyFont="1" applyFill="1" applyBorder="1" applyAlignment="1">
      <alignment vertical="top"/>
    </xf>
    <xf numFmtId="172" fontId="12" fillId="38" borderId="12" xfId="0" applyNumberFormat="1" applyFont="1" applyFill="1" applyBorder="1" applyAlignment="1">
      <alignment vertical="top"/>
    </xf>
    <xf numFmtId="172" fontId="12" fillId="38" borderId="15" xfId="0" applyNumberFormat="1" applyFont="1" applyFill="1" applyBorder="1" applyAlignment="1">
      <alignment vertical="top"/>
    </xf>
    <xf numFmtId="172" fontId="12" fillId="38" borderId="18" xfId="0" applyNumberFormat="1" applyFont="1" applyFill="1" applyBorder="1" applyAlignment="1">
      <alignment vertical="top"/>
    </xf>
    <xf numFmtId="0" fontId="0" fillId="0" borderId="18" xfId="0" applyBorder="1" applyAlignment="1">
      <alignment/>
    </xf>
    <xf numFmtId="172" fontId="12" fillId="0" borderId="18" xfId="0" applyNumberFormat="1" applyFont="1" applyBorder="1" applyAlignment="1">
      <alignment vertical="top"/>
    </xf>
    <xf numFmtId="172" fontId="12" fillId="0" borderId="21" xfId="0" applyNumberFormat="1" applyFont="1" applyBorder="1" applyAlignment="1">
      <alignment vertical="top"/>
    </xf>
    <xf numFmtId="172" fontId="12" fillId="0" borderId="22" xfId="0" applyNumberFormat="1" applyFont="1" applyBorder="1" applyAlignment="1">
      <alignment vertical="top"/>
    </xf>
    <xf numFmtId="0" fontId="12" fillId="0" borderId="18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172" fontId="12" fillId="0" borderId="23" xfId="0" applyNumberFormat="1" applyFont="1" applyBorder="1" applyAlignment="1">
      <alignment vertical="top"/>
    </xf>
    <xf numFmtId="172" fontId="12" fillId="0" borderId="24" xfId="0" applyNumberFormat="1" applyFont="1" applyBorder="1" applyAlignment="1">
      <alignment vertical="top"/>
    </xf>
    <xf numFmtId="172" fontId="12" fillId="0" borderId="25" xfId="0" applyNumberFormat="1" applyFont="1" applyBorder="1" applyAlignment="1">
      <alignment vertical="top"/>
    </xf>
    <xf numFmtId="172" fontId="12" fillId="0" borderId="14" xfId="0" applyNumberFormat="1" applyFont="1" applyFill="1" applyBorder="1" applyAlignment="1">
      <alignment vertical="top"/>
    </xf>
    <xf numFmtId="172" fontId="11" fillId="0" borderId="12" xfId="0" applyNumberFormat="1" applyFont="1" applyBorder="1" applyAlignment="1">
      <alignment vertical="top"/>
    </xf>
    <xf numFmtId="0" fontId="0" fillId="0" borderId="19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7" fillId="0" borderId="2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2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72" fontId="7" fillId="0" borderId="12" xfId="0" applyNumberFormat="1" applyFont="1" applyBorder="1" applyAlignment="1">
      <alignment horizontal="center" vertical="center"/>
    </xf>
    <xf numFmtId="172" fontId="0" fillId="0" borderId="12" xfId="0" applyNumberFormat="1" applyBorder="1" applyAlignment="1">
      <alignment vertical="center"/>
    </xf>
    <xf numFmtId="0" fontId="0" fillId="0" borderId="0" xfId="0" applyAlignment="1">
      <alignment/>
    </xf>
    <xf numFmtId="0" fontId="4" fillId="0" borderId="12" xfId="0" applyFont="1" applyBorder="1" applyAlignment="1">
      <alignment textRotation="90" wrapText="1"/>
    </xf>
    <xf numFmtId="0" fontId="4" fillId="0" borderId="12" xfId="0" applyFont="1" applyFill="1" applyBorder="1" applyAlignment="1">
      <alignment textRotation="90" wrapText="1"/>
    </xf>
    <xf numFmtId="0" fontId="4" fillId="0" borderId="12" xfId="0" applyFont="1" applyBorder="1" applyAlignment="1">
      <alignment textRotation="90"/>
    </xf>
    <xf numFmtId="0" fontId="0" fillId="0" borderId="12" xfId="0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top"/>
    </xf>
    <xf numFmtId="1" fontId="6" fillId="36" borderId="12" xfId="0" applyNumberFormat="1" applyFont="1" applyFill="1" applyBorder="1" applyAlignment="1">
      <alignment horizontal="center" vertical="top"/>
    </xf>
    <xf numFmtId="1" fontId="6" fillId="35" borderId="13" xfId="0" applyNumberFormat="1" applyFont="1" applyFill="1" applyBorder="1" applyAlignment="1">
      <alignment vertical="top"/>
    </xf>
    <xf numFmtId="1" fontId="6" fillId="33" borderId="10" xfId="0" applyNumberFormat="1" applyFont="1" applyFill="1" applyBorder="1" applyAlignment="1">
      <alignment horizontal="center" vertical="top"/>
    </xf>
    <xf numFmtId="1" fontId="6" fillId="33" borderId="11" xfId="0" applyNumberFormat="1" applyFont="1" applyFill="1" applyBorder="1" applyAlignment="1">
      <alignment vertical="top"/>
    </xf>
    <xf numFmtId="1" fontId="7" fillId="0" borderId="12" xfId="0" applyNumberFormat="1" applyFont="1" applyBorder="1" applyAlignment="1">
      <alignment vertical="top"/>
    </xf>
    <xf numFmtId="1" fontId="6" fillId="36" borderId="12" xfId="0" applyNumberFormat="1" applyFont="1" applyFill="1" applyBorder="1" applyAlignment="1">
      <alignment vertical="top"/>
    </xf>
    <xf numFmtId="172" fontId="15" fillId="38" borderId="12" xfId="0" applyNumberFormat="1" applyFont="1" applyFill="1" applyBorder="1" applyAlignment="1">
      <alignment horizontal="center" vertical="top"/>
    </xf>
    <xf numFmtId="1" fontId="15" fillId="0" borderId="17" xfId="0" applyNumberFormat="1" applyFont="1" applyFill="1" applyBorder="1" applyAlignment="1">
      <alignment vertical="top"/>
    </xf>
    <xf numFmtId="172" fontId="15" fillId="0" borderId="17" xfId="0" applyNumberFormat="1" applyFont="1" applyFill="1" applyBorder="1" applyAlignment="1">
      <alignment vertical="top"/>
    </xf>
    <xf numFmtId="172" fontId="15" fillId="0" borderId="12" xfId="0" applyNumberFormat="1" applyFont="1" applyFill="1" applyBorder="1" applyAlignment="1">
      <alignment vertical="top"/>
    </xf>
    <xf numFmtId="0" fontId="16" fillId="0" borderId="12" xfId="0" applyFont="1" applyBorder="1" applyAlignment="1">
      <alignment/>
    </xf>
    <xf numFmtId="172" fontId="17" fillId="0" borderId="12" xfId="0" applyNumberFormat="1" applyFont="1" applyBorder="1" applyAlignment="1">
      <alignment vertical="top"/>
    </xf>
    <xf numFmtId="1" fontId="11" fillId="0" borderId="0" xfId="0" applyNumberFormat="1" applyFont="1" applyAlignment="1">
      <alignment vertical="top"/>
    </xf>
    <xf numFmtId="172" fontId="61" fillId="0" borderId="12" xfId="0" applyNumberFormat="1" applyFont="1" applyBorder="1" applyAlignment="1">
      <alignment horizontal="center" vertical="top"/>
    </xf>
    <xf numFmtId="172" fontId="61" fillId="36" borderId="12" xfId="0" applyNumberFormat="1" applyFont="1" applyFill="1" applyBorder="1" applyAlignment="1">
      <alignment horizontal="center" vertical="top"/>
    </xf>
    <xf numFmtId="1" fontId="61" fillId="0" borderId="12" xfId="0" applyNumberFormat="1" applyFont="1" applyBorder="1" applyAlignment="1">
      <alignment horizontal="center" vertical="top"/>
    </xf>
    <xf numFmtId="1" fontId="62" fillId="36" borderId="12" xfId="0" applyNumberFormat="1" applyFont="1" applyFill="1" applyBorder="1" applyAlignment="1">
      <alignment horizontal="center" vertical="top"/>
    </xf>
    <xf numFmtId="172" fontId="62" fillId="36" borderId="12" xfId="0" applyNumberFormat="1" applyFont="1" applyFill="1" applyBorder="1" applyAlignment="1">
      <alignment horizontal="center" vertical="top"/>
    </xf>
    <xf numFmtId="1" fontId="62" fillId="35" borderId="13" xfId="0" applyNumberFormat="1" applyFont="1" applyFill="1" applyBorder="1" applyAlignment="1">
      <alignment horizontal="center" vertical="top"/>
    </xf>
    <xf numFmtId="172" fontId="62" fillId="35" borderId="13" xfId="0" applyNumberFormat="1" applyFont="1" applyFill="1" applyBorder="1" applyAlignment="1">
      <alignment vertical="top"/>
    </xf>
    <xf numFmtId="172" fontId="62" fillId="35" borderId="13" xfId="0" applyNumberFormat="1" applyFont="1" applyFill="1" applyBorder="1" applyAlignment="1">
      <alignment horizontal="center" vertical="top"/>
    </xf>
    <xf numFmtId="0" fontId="62" fillId="35" borderId="13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/>
    </xf>
    <xf numFmtId="1" fontId="0" fillId="0" borderId="0" xfId="0" applyNumberFormat="1" applyAlignment="1">
      <alignment/>
    </xf>
    <xf numFmtId="1" fontId="61" fillId="40" borderId="12" xfId="0" applyNumberFormat="1" applyFont="1" applyFill="1" applyBorder="1" applyAlignment="1">
      <alignment horizontal="center" vertical="top"/>
    </xf>
    <xf numFmtId="1" fontId="18" fillId="0" borderId="12" xfId="0" applyNumberFormat="1" applyFont="1" applyBorder="1" applyAlignment="1">
      <alignment horizontal="center" vertical="top"/>
    </xf>
    <xf numFmtId="0" fontId="0" fillId="35" borderId="26" xfId="0" applyFill="1" applyBorder="1" applyAlignment="1">
      <alignment/>
    </xf>
    <xf numFmtId="0" fontId="0" fillId="33" borderId="27" xfId="0" applyFill="1" applyBorder="1" applyAlignment="1">
      <alignment/>
    </xf>
    <xf numFmtId="172" fontId="12" fillId="38" borderId="28" xfId="0" applyNumberFormat="1" applyFont="1" applyFill="1" applyBorder="1" applyAlignment="1">
      <alignment horizontal="center" vertical="top"/>
    </xf>
    <xf numFmtId="1" fontId="20" fillId="36" borderId="12" xfId="0" applyNumberFormat="1" applyFont="1" applyFill="1" applyBorder="1" applyAlignment="1">
      <alignment horizontal="center" vertical="center"/>
    </xf>
    <xf numFmtId="1" fontId="18" fillId="41" borderId="12" xfId="0" applyNumberFormat="1" applyFont="1" applyFill="1" applyBorder="1" applyAlignment="1">
      <alignment horizontal="center" vertical="top"/>
    </xf>
    <xf numFmtId="1" fontId="18" fillId="36" borderId="12" xfId="0" applyNumberFormat="1" applyFont="1" applyFill="1" applyBorder="1" applyAlignment="1">
      <alignment horizontal="center" vertical="top"/>
    </xf>
    <xf numFmtId="1" fontId="18" fillId="0" borderId="12" xfId="0" applyNumberFormat="1" applyFont="1" applyFill="1" applyBorder="1" applyAlignment="1">
      <alignment horizontal="center" vertical="top"/>
    </xf>
    <xf numFmtId="1" fontId="20" fillId="36" borderId="12" xfId="0" applyNumberFormat="1" applyFont="1" applyFill="1" applyBorder="1" applyAlignment="1">
      <alignment horizontal="center" vertical="top"/>
    </xf>
    <xf numFmtId="1" fontId="20" fillId="35" borderId="13" xfId="0" applyNumberFormat="1" applyFont="1" applyFill="1" applyBorder="1" applyAlignment="1">
      <alignment horizontal="center" vertical="top"/>
    </xf>
    <xf numFmtId="1" fontId="20" fillId="35" borderId="13" xfId="0" applyNumberFormat="1" applyFont="1" applyFill="1" applyBorder="1" applyAlignment="1">
      <alignment vertical="top"/>
    </xf>
    <xf numFmtId="1" fontId="7" fillId="36" borderId="12" xfId="0" applyNumberFormat="1" applyFont="1" applyFill="1" applyBorder="1" applyAlignment="1">
      <alignment horizontal="center" vertical="top"/>
    </xf>
    <xf numFmtId="1" fontId="20" fillId="33" borderId="10" xfId="0" applyNumberFormat="1" applyFont="1" applyFill="1" applyBorder="1" applyAlignment="1">
      <alignment horizontal="center" vertical="top"/>
    </xf>
    <xf numFmtId="1" fontId="18" fillId="42" borderId="12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1" fontId="20" fillId="0" borderId="12" xfId="0" applyNumberFormat="1" applyFont="1" applyBorder="1" applyAlignment="1">
      <alignment horizontal="center" vertical="top"/>
    </xf>
    <xf numFmtId="1" fontId="18" fillId="43" borderId="12" xfId="0" applyNumberFormat="1" applyFont="1" applyFill="1" applyBorder="1" applyAlignment="1">
      <alignment horizontal="center" vertical="top"/>
    </xf>
    <xf numFmtId="1" fontId="20" fillId="0" borderId="12" xfId="0" applyNumberFormat="1" applyFont="1" applyFill="1" applyBorder="1" applyAlignment="1">
      <alignment horizontal="center" vertical="top"/>
    </xf>
    <xf numFmtId="172" fontId="6" fillId="0" borderId="12" xfId="0" applyNumberFormat="1" applyFont="1" applyFill="1" applyBorder="1" applyAlignment="1">
      <alignment horizontal="center" vertical="top"/>
    </xf>
    <xf numFmtId="172" fontId="6" fillId="44" borderId="12" xfId="0" applyNumberFormat="1" applyFont="1" applyFill="1" applyBorder="1" applyAlignment="1">
      <alignment horizontal="center" vertical="top"/>
    </xf>
    <xf numFmtId="1" fontId="6" fillId="35" borderId="12" xfId="0" applyNumberFormat="1" applyFont="1" applyFill="1" applyBorder="1" applyAlignment="1">
      <alignment horizontal="center" vertical="top"/>
    </xf>
    <xf numFmtId="1" fontId="20" fillId="33" borderId="14" xfId="0" applyNumberFormat="1" applyFont="1" applyFill="1" applyBorder="1" applyAlignment="1">
      <alignment horizontal="center" vertical="top"/>
    </xf>
    <xf numFmtId="1" fontId="6" fillId="35" borderId="13" xfId="0" applyNumberFormat="1" applyFont="1" applyFill="1" applyBorder="1" applyAlignment="1">
      <alignment horizontal="center" vertical="top"/>
    </xf>
    <xf numFmtId="1" fontId="7" fillId="40" borderId="12" xfId="0" applyNumberFormat="1" applyFont="1" applyFill="1" applyBorder="1" applyAlignment="1">
      <alignment horizontal="center" vertical="top"/>
    </xf>
    <xf numFmtId="172" fontId="20" fillId="36" borderId="12" xfId="0" applyNumberFormat="1" applyFont="1" applyFill="1" applyBorder="1" applyAlignment="1">
      <alignment horizontal="center" vertical="center"/>
    </xf>
    <xf numFmtId="172" fontId="18" fillId="41" borderId="12" xfId="0" applyNumberFormat="1" applyFont="1" applyFill="1" applyBorder="1" applyAlignment="1">
      <alignment horizontal="center" vertical="top"/>
    </xf>
    <xf numFmtId="172" fontId="18" fillId="0" borderId="12" xfId="0" applyNumberFormat="1" applyFont="1" applyFill="1" applyBorder="1" applyAlignment="1">
      <alignment horizontal="center" vertical="top"/>
    </xf>
    <xf numFmtId="172" fontId="20" fillId="36" borderId="12" xfId="0" applyNumberFormat="1" applyFont="1" applyFill="1" applyBorder="1" applyAlignment="1">
      <alignment horizontal="center" vertical="top"/>
    </xf>
    <xf numFmtId="172" fontId="20" fillId="35" borderId="13" xfId="0" applyNumberFormat="1" applyFont="1" applyFill="1" applyBorder="1" applyAlignment="1">
      <alignment horizontal="center" vertical="top"/>
    </xf>
    <xf numFmtId="172" fontId="18" fillId="0" borderId="12" xfId="0" applyNumberFormat="1" applyFont="1" applyBorder="1" applyAlignment="1">
      <alignment horizontal="center" vertical="top"/>
    </xf>
    <xf numFmtId="172" fontId="20" fillId="0" borderId="12" xfId="0" applyNumberFormat="1" applyFont="1" applyFill="1" applyBorder="1" applyAlignment="1">
      <alignment horizontal="center" vertical="top"/>
    </xf>
    <xf numFmtId="172" fontId="20" fillId="33" borderId="14" xfId="0" applyNumberFormat="1" applyFont="1" applyFill="1" applyBorder="1" applyAlignment="1">
      <alignment horizontal="center" vertical="top"/>
    </xf>
    <xf numFmtId="172" fontId="15" fillId="0" borderId="22" xfId="0" applyNumberFormat="1" applyFont="1" applyBorder="1" applyAlignment="1">
      <alignment vertical="top"/>
    </xf>
    <xf numFmtId="172" fontId="15" fillId="0" borderId="23" xfId="0" applyNumberFormat="1" applyFont="1" applyBorder="1" applyAlignment="1">
      <alignment vertical="top"/>
    </xf>
    <xf numFmtId="172" fontId="15" fillId="0" borderId="18" xfId="0" applyNumberFormat="1" applyFont="1" applyFill="1" applyBorder="1" applyAlignment="1">
      <alignment vertical="top"/>
    </xf>
    <xf numFmtId="172" fontId="19" fillId="0" borderId="18" xfId="0" applyNumberFormat="1" applyFont="1" applyFill="1" applyBorder="1" applyAlignment="1">
      <alignment vertical="top"/>
    </xf>
    <xf numFmtId="172" fontId="7" fillId="40" borderId="12" xfId="0" applyNumberFormat="1" applyFont="1" applyFill="1" applyBorder="1" applyAlignment="1">
      <alignment horizontal="center" vertical="top"/>
    </xf>
    <xf numFmtId="172" fontId="15" fillId="0" borderId="25" xfId="0" applyNumberFormat="1" applyFont="1" applyBorder="1" applyAlignment="1">
      <alignment vertical="top"/>
    </xf>
    <xf numFmtId="172" fontId="15" fillId="38" borderId="12" xfId="0" applyNumberFormat="1" applyFont="1" applyFill="1" applyBorder="1" applyAlignment="1">
      <alignment vertical="top"/>
    </xf>
    <xf numFmtId="172" fontId="19" fillId="38" borderId="12" xfId="0" applyNumberFormat="1" applyFont="1" applyFill="1" applyBorder="1" applyAlignment="1">
      <alignment vertical="top"/>
    </xf>
    <xf numFmtId="172" fontId="7" fillId="0" borderId="12" xfId="0" applyNumberFormat="1" applyFont="1" applyBorder="1" applyAlignment="1">
      <alignment vertical="top"/>
    </xf>
    <xf numFmtId="172" fontId="6" fillId="36" borderId="12" xfId="0" applyNumberFormat="1" applyFont="1" applyFill="1" applyBorder="1" applyAlignment="1">
      <alignment vertical="top"/>
    </xf>
    <xf numFmtId="172" fontId="20" fillId="33" borderId="10" xfId="0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49" fontId="6" fillId="33" borderId="14" xfId="0" applyNumberFormat="1" applyFont="1" applyFill="1" applyBorder="1" applyAlignment="1">
      <alignment horizontal="center" vertical="top"/>
    </xf>
    <xf numFmtId="49" fontId="6" fillId="33" borderId="17" xfId="0" applyNumberFormat="1" applyFont="1" applyFill="1" applyBorder="1" applyAlignment="1">
      <alignment horizontal="center" vertical="top"/>
    </xf>
    <xf numFmtId="49" fontId="6" fillId="33" borderId="21" xfId="0" applyNumberFormat="1" applyFont="1" applyFill="1" applyBorder="1" applyAlignment="1">
      <alignment horizontal="center" vertical="top"/>
    </xf>
    <xf numFmtId="49" fontId="6" fillId="35" borderId="14" xfId="0" applyNumberFormat="1" applyFont="1" applyFill="1" applyBorder="1" applyAlignment="1">
      <alignment horizontal="center" vertical="top"/>
    </xf>
    <xf numFmtId="49" fontId="6" fillId="35" borderId="17" xfId="0" applyNumberFormat="1" applyFont="1" applyFill="1" applyBorder="1" applyAlignment="1">
      <alignment horizontal="center" vertical="top"/>
    </xf>
    <xf numFmtId="49" fontId="6" fillId="35" borderId="21" xfId="0" applyNumberFormat="1" applyFont="1" applyFill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center" textRotation="90"/>
    </xf>
    <xf numFmtId="49" fontId="3" fillId="0" borderId="17" xfId="0" applyNumberFormat="1" applyFont="1" applyBorder="1" applyAlignment="1">
      <alignment horizontal="center" vertical="center" textRotation="90"/>
    </xf>
    <xf numFmtId="49" fontId="3" fillId="0" borderId="21" xfId="0" applyNumberFormat="1" applyFont="1" applyBorder="1" applyAlignment="1">
      <alignment horizontal="center" vertical="center" textRotation="90"/>
    </xf>
    <xf numFmtId="49" fontId="6" fillId="0" borderId="14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6" fillId="35" borderId="29" xfId="0" applyNumberFormat="1" applyFont="1" applyFill="1" applyBorder="1" applyAlignment="1">
      <alignment horizontal="left" vertical="top"/>
    </xf>
    <xf numFmtId="49" fontId="6" fillId="35" borderId="30" xfId="0" applyNumberFormat="1" applyFont="1" applyFill="1" applyBorder="1" applyAlignment="1">
      <alignment horizontal="left" vertical="top"/>
    </xf>
    <xf numFmtId="49" fontId="6" fillId="35" borderId="31" xfId="0" applyNumberFormat="1" applyFont="1" applyFill="1" applyBorder="1" applyAlignment="1">
      <alignment horizontal="left" vertical="top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172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left" vertical="center"/>
    </xf>
    <xf numFmtId="0" fontId="8" fillId="34" borderId="32" xfId="0" applyFont="1" applyFill="1" applyBorder="1" applyAlignment="1">
      <alignment horizontal="left" vertical="center" wrapText="1"/>
    </xf>
    <xf numFmtId="0" fontId="8" fillId="34" borderId="33" xfId="0" applyFont="1" applyFill="1" applyBorder="1" applyAlignment="1">
      <alignment horizontal="left" vertical="center" wrapText="1"/>
    </xf>
    <xf numFmtId="0" fontId="8" fillId="34" borderId="34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/>
    </xf>
    <xf numFmtId="172" fontId="9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8" fillId="0" borderId="32" xfId="0" applyNumberFormat="1" applyFont="1" applyFill="1" applyBorder="1" applyAlignment="1">
      <alignment horizontal="center" vertical="center" wrapText="1"/>
    </xf>
    <xf numFmtId="172" fontId="8" fillId="0" borderId="33" xfId="0" applyNumberFormat="1" applyFont="1" applyFill="1" applyBorder="1" applyAlignment="1">
      <alignment horizontal="center" vertical="center" wrapText="1"/>
    </xf>
    <xf numFmtId="172" fontId="8" fillId="0" borderId="34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left" vertical="center"/>
    </xf>
    <xf numFmtId="172" fontId="8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172" fontId="9" fillId="0" borderId="32" xfId="0" applyNumberFormat="1" applyFont="1" applyFill="1" applyBorder="1" applyAlignment="1">
      <alignment horizontal="center" vertical="center"/>
    </xf>
    <xf numFmtId="172" fontId="9" fillId="0" borderId="33" xfId="0" applyNumberFormat="1" applyFont="1" applyFill="1" applyBorder="1" applyAlignment="1">
      <alignment horizontal="center" vertical="center"/>
    </xf>
    <xf numFmtId="172" fontId="9" fillId="0" borderId="34" xfId="0" applyNumberFormat="1" applyFont="1" applyFill="1" applyBorder="1" applyAlignment="1">
      <alignment horizontal="center" vertical="center"/>
    </xf>
    <xf numFmtId="172" fontId="8" fillId="0" borderId="32" xfId="0" applyNumberFormat="1" applyFont="1" applyFill="1" applyBorder="1" applyAlignment="1">
      <alignment horizontal="left" vertical="center"/>
    </xf>
    <xf numFmtId="172" fontId="8" fillId="0" borderId="33" xfId="0" applyNumberFormat="1" applyFont="1" applyFill="1" applyBorder="1" applyAlignment="1">
      <alignment horizontal="left" vertical="center"/>
    </xf>
    <xf numFmtId="172" fontId="8" fillId="0" borderId="34" xfId="0" applyNumberFormat="1" applyFont="1" applyFill="1" applyBorder="1" applyAlignment="1">
      <alignment horizontal="left" vertical="center"/>
    </xf>
    <xf numFmtId="0" fontId="8" fillId="34" borderId="32" xfId="0" applyFont="1" applyFill="1" applyBorder="1" applyAlignment="1">
      <alignment horizontal="left" vertical="center"/>
    </xf>
    <xf numFmtId="0" fontId="8" fillId="34" borderId="33" xfId="0" applyFont="1" applyFill="1" applyBorder="1" applyAlignment="1">
      <alignment horizontal="left" vertical="center"/>
    </xf>
    <xf numFmtId="0" fontId="8" fillId="34" borderId="34" xfId="0" applyFont="1" applyFill="1" applyBorder="1" applyAlignment="1">
      <alignment horizontal="left" vertical="center"/>
    </xf>
    <xf numFmtId="172" fontId="9" fillId="34" borderId="32" xfId="0" applyNumberFormat="1" applyFont="1" applyFill="1" applyBorder="1" applyAlignment="1">
      <alignment horizontal="center" vertical="center" wrapText="1"/>
    </xf>
    <xf numFmtId="172" fontId="9" fillId="34" borderId="33" xfId="0" applyNumberFormat="1" applyFont="1" applyFill="1" applyBorder="1" applyAlignment="1">
      <alignment horizontal="center" vertical="center" wrapText="1"/>
    </xf>
    <xf numFmtId="172" fontId="9" fillId="34" borderId="34" xfId="0" applyNumberFormat="1" applyFont="1" applyFill="1" applyBorder="1" applyAlignment="1">
      <alignment horizontal="center" vertical="center" wrapText="1"/>
    </xf>
    <xf numFmtId="172" fontId="9" fillId="34" borderId="32" xfId="0" applyNumberFormat="1" applyFont="1" applyFill="1" applyBorder="1" applyAlignment="1">
      <alignment horizontal="center" vertical="center"/>
    </xf>
    <xf numFmtId="172" fontId="9" fillId="34" borderId="33" xfId="0" applyNumberFormat="1" applyFont="1" applyFill="1" applyBorder="1" applyAlignment="1">
      <alignment horizontal="center" vertical="center"/>
    </xf>
    <xf numFmtId="172" fontId="9" fillId="34" borderId="34" xfId="0" applyNumberFormat="1" applyFont="1" applyFill="1" applyBorder="1" applyAlignment="1">
      <alignment horizontal="center" vertical="center"/>
    </xf>
    <xf numFmtId="172" fontId="9" fillId="34" borderId="32" xfId="0" applyNumberFormat="1" applyFont="1" applyFill="1" applyBorder="1" applyAlignment="1">
      <alignment horizontal="left" vertical="center"/>
    </xf>
    <xf numFmtId="172" fontId="9" fillId="34" borderId="33" xfId="0" applyNumberFormat="1" applyFont="1" applyFill="1" applyBorder="1" applyAlignment="1">
      <alignment horizontal="left" vertical="center"/>
    </xf>
    <xf numFmtId="172" fontId="9" fillId="34" borderId="34" xfId="0" applyNumberFormat="1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172" fontId="8" fillId="0" borderId="32" xfId="0" applyNumberFormat="1" applyFont="1" applyFill="1" applyBorder="1" applyAlignment="1">
      <alignment horizontal="left" vertical="center" wrapText="1"/>
    </xf>
    <xf numFmtId="172" fontId="8" fillId="0" borderId="33" xfId="0" applyNumberFormat="1" applyFont="1" applyFill="1" applyBorder="1" applyAlignment="1">
      <alignment horizontal="left" vertical="center" wrapText="1"/>
    </xf>
    <xf numFmtId="172" fontId="8" fillId="0" borderId="34" xfId="0" applyNumberFormat="1" applyFont="1" applyFill="1" applyBorder="1" applyAlignment="1">
      <alignment horizontal="left" vertical="center" wrapText="1"/>
    </xf>
    <xf numFmtId="172" fontId="8" fillId="0" borderId="32" xfId="0" applyNumberFormat="1" applyFont="1" applyFill="1" applyBorder="1" applyAlignment="1">
      <alignment horizontal="center" vertical="center"/>
    </xf>
    <xf numFmtId="172" fontId="8" fillId="0" borderId="33" xfId="0" applyNumberFormat="1" applyFont="1" applyFill="1" applyBorder="1" applyAlignment="1">
      <alignment horizontal="center" vertical="center"/>
    </xf>
    <xf numFmtId="172" fontId="8" fillId="0" borderId="34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34" borderId="13" xfId="0" applyNumberFormat="1" applyFont="1" applyFill="1" applyBorder="1" applyAlignment="1">
      <alignment horizontal="center" vertical="center"/>
    </xf>
    <xf numFmtId="49" fontId="8" fillId="34" borderId="35" xfId="0" applyNumberFormat="1" applyFont="1" applyFill="1" applyBorder="1" applyAlignment="1">
      <alignment horizontal="left" vertical="center"/>
    </xf>
    <xf numFmtId="49" fontId="8" fillId="34" borderId="36" xfId="0" applyNumberFormat="1" applyFont="1" applyFill="1" applyBorder="1" applyAlignment="1">
      <alignment horizontal="left" vertical="center"/>
    </xf>
    <xf numFmtId="49" fontId="8" fillId="34" borderId="37" xfId="0" applyNumberFormat="1" applyFont="1" applyFill="1" applyBorder="1" applyAlignment="1">
      <alignment horizontal="left" vertical="center"/>
    </xf>
    <xf numFmtId="49" fontId="8" fillId="34" borderId="38" xfId="0" applyNumberFormat="1" applyFont="1" applyFill="1" applyBorder="1" applyAlignment="1">
      <alignment horizontal="left" vertical="center"/>
    </xf>
    <xf numFmtId="49" fontId="8" fillId="34" borderId="39" xfId="0" applyNumberFormat="1" applyFont="1" applyFill="1" applyBorder="1" applyAlignment="1">
      <alignment horizontal="left" vertical="center"/>
    </xf>
    <xf numFmtId="49" fontId="8" fillId="34" borderId="40" xfId="0" applyNumberFormat="1" applyFont="1" applyFill="1" applyBorder="1" applyAlignment="1">
      <alignment horizontal="left" vertical="center"/>
    </xf>
    <xf numFmtId="172" fontId="9" fillId="34" borderId="35" xfId="0" applyNumberFormat="1" applyFont="1" applyFill="1" applyBorder="1" applyAlignment="1">
      <alignment horizontal="center" vertical="center" wrapText="1"/>
    </xf>
    <xf numFmtId="172" fontId="9" fillId="34" borderId="36" xfId="0" applyNumberFormat="1" applyFont="1" applyFill="1" applyBorder="1" applyAlignment="1">
      <alignment horizontal="center" vertical="center" wrapText="1"/>
    </xf>
    <xf numFmtId="172" fontId="9" fillId="34" borderId="37" xfId="0" applyNumberFormat="1" applyFont="1" applyFill="1" applyBorder="1" applyAlignment="1">
      <alignment horizontal="center" vertical="center" wrapText="1"/>
    </xf>
    <xf numFmtId="172" fontId="9" fillId="34" borderId="38" xfId="0" applyNumberFormat="1" applyFont="1" applyFill="1" applyBorder="1" applyAlignment="1">
      <alignment horizontal="center" vertical="center" wrapText="1"/>
    </xf>
    <xf numFmtId="172" fontId="9" fillId="34" borderId="39" xfId="0" applyNumberFormat="1" applyFont="1" applyFill="1" applyBorder="1" applyAlignment="1">
      <alignment horizontal="center" vertical="center" wrapText="1"/>
    </xf>
    <xf numFmtId="172" fontId="9" fillId="34" borderId="40" xfId="0" applyNumberFormat="1" applyFont="1" applyFill="1" applyBorder="1" applyAlignment="1">
      <alignment horizontal="center" vertical="center" wrapText="1"/>
    </xf>
    <xf numFmtId="172" fontId="9" fillId="34" borderId="35" xfId="0" applyNumberFormat="1" applyFont="1" applyFill="1" applyBorder="1" applyAlignment="1">
      <alignment horizontal="center" vertical="center"/>
    </xf>
    <xf numFmtId="172" fontId="9" fillId="34" borderId="36" xfId="0" applyNumberFormat="1" applyFont="1" applyFill="1" applyBorder="1" applyAlignment="1">
      <alignment horizontal="center" vertical="center"/>
    </xf>
    <xf numFmtId="172" fontId="9" fillId="34" borderId="37" xfId="0" applyNumberFormat="1" applyFont="1" applyFill="1" applyBorder="1" applyAlignment="1">
      <alignment horizontal="center" vertical="center"/>
    </xf>
    <xf numFmtId="172" fontId="9" fillId="34" borderId="38" xfId="0" applyNumberFormat="1" applyFont="1" applyFill="1" applyBorder="1" applyAlignment="1">
      <alignment horizontal="center" vertical="center"/>
    </xf>
    <xf numFmtId="172" fontId="9" fillId="34" borderId="39" xfId="0" applyNumberFormat="1" applyFont="1" applyFill="1" applyBorder="1" applyAlignment="1">
      <alignment horizontal="center" vertical="center"/>
    </xf>
    <xf numFmtId="172" fontId="9" fillId="34" borderId="40" xfId="0" applyNumberFormat="1" applyFont="1" applyFill="1" applyBorder="1" applyAlignment="1">
      <alignment horizontal="center" vertical="center"/>
    </xf>
    <xf numFmtId="172" fontId="8" fillId="34" borderId="35" xfId="0" applyNumberFormat="1" applyFont="1" applyFill="1" applyBorder="1" applyAlignment="1">
      <alignment horizontal="left" vertical="center"/>
    </xf>
    <xf numFmtId="172" fontId="8" fillId="34" borderId="36" xfId="0" applyNumberFormat="1" applyFont="1" applyFill="1" applyBorder="1" applyAlignment="1">
      <alignment horizontal="left" vertical="center"/>
    </xf>
    <xf numFmtId="172" fontId="8" fillId="34" borderId="37" xfId="0" applyNumberFormat="1" applyFont="1" applyFill="1" applyBorder="1" applyAlignment="1">
      <alignment horizontal="left" vertical="center"/>
    </xf>
    <xf numFmtId="172" fontId="8" fillId="34" borderId="38" xfId="0" applyNumberFormat="1" applyFont="1" applyFill="1" applyBorder="1" applyAlignment="1">
      <alignment horizontal="left" vertical="center"/>
    </xf>
    <xf numFmtId="172" fontId="8" fillId="34" borderId="39" xfId="0" applyNumberFormat="1" applyFont="1" applyFill="1" applyBorder="1" applyAlignment="1">
      <alignment horizontal="left" vertical="center"/>
    </xf>
    <xf numFmtId="172" fontId="8" fillId="34" borderId="40" xfId="0" applyNumberFormat="1" applyFont="1" applyFill="1" applyBorder="1" applyAlignment="1">
      <alignment horizontal="left" vertical="center"/>
    </xf>
    <xf numFmtId="49" fontId="8" fillId="0" borderId="32" xfId="0" applyNumberFormat="1" applyFont="1" applyFill="1" applyBorder="1" applyAlignment="1">
      <alignment horizontal="left" vertical="center"/>
    </xf>
    <xf numFmtId="49" fontId="8" fillId="0" borderId="33" xfId="0" applyNumberFormat="1" applyFont="1" applyFill="1" applyBorder="1" applyAlignment="1">
      <alignment horizontal="left" vertical="center"/>
    </xf>
    <xf numFmtId="49" fontId="8" fillId="0" borderId="34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top"/>
    </xf>
    <xf numFmtId="172" fontId="8" fillId="0" borderId="39" xfId="0" applyNumberFormat="1" applyFont="1" applyFill="1" applyBorder="1" applyAlignment="1">
      <alignment horizontal="right" vertical="top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172" fontId="8" fillId="0" borderId="35" xfId="0" applyNumberFormat="1" applyFont="1" applyFill="1" applyBorder="1" applyAlignment="1">
      <alignment horizontal="center" vertical="center" wrapText="1"/>
    </xf>
    <xf numFmtId="172" fontId="8" fillId="0" borderId="36" xfId="0" applyNumberFormat="1" applyFont="1" applyFill="1" applyBorder="1" applyAlignment="1">
      <alignment horizontal="center" vertical="center" wrapText="1"/>
    </xf>
    <xf numFmtId="172" fontId="8" fillId="0" borderId="37" xfId="0" applyNumberFormat="1" applyFont="1" applyFill="1" applyBorder="1" applyAlignment="1">
      <alignment horizontal="center" vertical="center" wrapText="1"/>
    </xf>
    <xf numFmtId="172" fontId="8" fillId="0" borderId="38" xfId="0" applyNumberFormat="1" applyFont="1" applyFill="1" applyBorder="1" applyAlignment="1">
      <alignment horizontal="center" vertical="center" wrapText="1"/>
    </xf>
    <xf numFmtId="172" fontId="8" fillId="0" borderId="39" xfId="0" applyNumberFormat="1" applyFont="1" applyFill="1" applyBorder="1" applyAlignment="1">
      <alignment horizontal="center" vertical="center" wrapText="1"/>
    </xf>
    <xf numFmtId="172" fontId="8" fillId="0" borderId="40" xfId="0" applyNumberFormat="1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vertical="top"/>
    </xf>
    <xf numFmtId="0" fontId="6" fillId="35" borderId="42" xfId="0" applyFont="1" applyFill="1" applyBorder="1" applyAlignment="1">
      <alignment vertical="top"/>
    </xf>
    <xf numFmtId="0" fontId="6" fillId="35" borderId="43" xfId="0" applyFont="1" applyFill="1" applyBorder="1" applyAlignment="1">
      <alignment vertical="top"/>
    </xf>
    <xf numFmtId="49" fontId="6" fillId="33" borderId="29" xfId="0" applyNumberFormat="1" applyFont="1" applyFill="1" applyBorder="1" applyAlignment="1">
      <alignment vertical="top"/>
    </xf>
    <xf numFmtId="49" fontId="6" fillId="33" borderId="30" xfId="0" applyNumberFormat="1" applyFont="1" applyFill="1" applyBorder="1" applyAlignment="1">
      <alignment vertical="top"/>
    </xf>
    <xf numFmtId="49" fontId="6" fillId="33" borderId="31" xfId="0" applyNumberFormat="1" applyFont="1" applyFill="1" applyBorder="1" applyAlignment="1">
      <alignment vertical="top"/>
    </xf>
    <xf numFmtId="49" fontId="12" fillId="0" borderId="44" xfId="0" applyNumberFormat="1" applyFont="1" applyFill="1" applyBorder="1" applyAlignment="1">
      <alignment vertical="top"/>
    </xf>
    <xf numFmtId="49" fontId="12" fillId="0" borderId="45" xfId="0" applyNumberFormat="1" applyFont="1" applyFill="1" applyBorder="1" applyAlignment="1">
      <alignment vertical="top"/>
    </xf>
    <xf numFmtId="49" fontId="12" fillId="0" borderId="46" xfId="0" applyNumberFormat="1" applyFont="1" applyFill="1" applyBorder="1" applyAlignment="1">
      <alignment vertical="top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49" fontId="6" fillId="33" borderId="12" xfId="0" applyNumberFormat="1" applyFont="1" applyFill="1" applyBorder="1" applyAlignment="1">
      <alignment horizontal="center" vertical="top"/>
    </xf>
    <xf numFmtId="49" fontId="6" fillId="35" borderId="12" xfId="0" applyNumberFormat="1" applyFont="1" applyFill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6" fillId="35" borderId="41" xfId="0" applyFont="1" applyFill="1" applyBorder="1" applyAlignment="1">
      <alignment horizontal="right" vertical="top"/>
    </xf>
    <xf numFmtId="0" fontId="6" fillId="35" borderId="42" xfId="0" applyFont="1" applyFill="1" applyBorder="1" applyAlignment="1">
      <alignment horizontal="right" vertical="top"/>
    </xf>
    <xf numFmtId="0" fontId="6" fillId="35" borderId="43" xfId="0" applyFont="1" applyFill="1" applyBorder="1" applyAlignment="1">
      <alignment horizontal="right" vertical="top"/>
    </xf>
    <xf numFmtId="0" fontId="7" fillId="0" borderId="14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6" fillId="33" borderId="32" xfId="0" applyNumberFormat="1" applyFont="1" applyFill="1" applyBorder="1" applyAlignment="1">
      <alignment horizontal="right" vertical="top"/>
    </xf>
    <xf numFmtId="49" fontId="6" fillId="33" borderId="33" xfId="0" applyNumberFormat="1" applyFont="1" applyFill="1" applyBorder="1" applyAlignment="1">
      <alignment horizontal="right" vertical="top"/>
    </xf>
    <xf numFmtId="49" fontId="6" fillId="33" borderId="34" xfId="0" applyNumberFormat="1" applyFont="1" applyFill="1" applyBorder="1" applyAlignment="1">
      <alignment horizontal="right" vertical="top"/>
    </xf>
    <xf numFmtId="0" fontId="6" fillId="33" borderId="32" xfId="0" applyFont="1" applyFill="1" applyBorder="1" applyAlignment="1">
      <alignment vertical="top"/>
    </xf>
    <xf numFmtId="0" fontId="6" fillId="33" borderId="33" xfId="0" applyFont="1" applyFill="1" applyBorder="1" applyAlignment="1">
      <alignment vertical="top"/>
    </xf>
    <xf numFmtId="0" fontId="6" fillId="33" borderId="34" xfId="0" applyFont="1" applyFill="1" applyBorder="1" applyAlignment="1">
      <alignment vertical="top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35" borderId="15" xfId="0" applyFont="1" applyFill="1" applyBorder="1" applyAlignment="1">
      <alignment horizontal="right" vertical="top"/>
    </xf>
    <xf numFmtId="0" fontId="6" fillId="35" borderId="18" xfId="0" applyFont="1" applyFill="1" applyBorder="1" applyAlignment="1">
      <alignment horizontal="right" vertical="top"/>
    </xf>
    <xf numFmtId="0" fontId="6" fillId="35" borderId="19" xfId="0" applyFont="1" applyFill="1" applyBorder="1" applyAlignment="1">
      <alignment horizontal="right" vertical="top"/>
    </xf>
    <xf numFmtId="49" fontId="6" fillId="33" borderId="18" xfId="0" applyNumberFormat="1" applyFont="1" applyFill="1" applyBorder="1" applyAlignment="1">
      <alignment horizontal="right" vertical="top"/>
    </xf>
    <xf numFmtId="49" fontId="6" fillId="33" borderId="19" xfId="0" applyNumberFormat="1" applyFont="1" applyFill="1" applyBorder="1" applyAlignment="1">
      <alignment horizontal="right" vertical="top"/>
    </xf>
    <xf numFmtId="0" fontId="6" fillId="33" borderId="15" xfId="0" applyFont="1" applyFill="1" applyBorder="1" applyAlignment="1">
      <alignment vertical="top"/>
    </xf>
    <xf numFmtId="0" fontId="6" fillId="33" borderId="18" xfId="0" applyFont="1" applyFill="1" applyBorder="1" applyAlignment="1">
      <alignment vertical="top"/>
    </xf>
    <xf numFmtId="0" fontId="6" fillId="33" borderId="19" xfId="0" applyFont="1" applyFill="1" applyBorder="1" applyAlignment="1">
      <alignment vertical="top"/>
    </xf>
    <xf numFmtId="49" fontId="6" fillId="35" borderId="15" xfId="0" applyNumberFormat="1" applyFont="1" applyFill="1" applyBorder="1" applyAlignment="1">
      <alignment horizontal="left" vertical="top"/>
    </xf>
    <xf numFmtId="49" fontId="6" fillId="35" borderId="18" xfId="0" applyNumberFormat="1" applyFont="1" applyFill="1" applyBorder="1" applyAlignment="1">
      <alignment horizontal="left" vertical="top"/>
    </xf>
    <xf numFmtId="49" fontId="6" fillId="35" borderId="47" xfId="0" applyNumberFormat="1" applyFont="1" applyFill="1" applyBorder="1" applyAlignment="1">
      <alignment horizontal="left" vertical="top"/>
    </xf>
    <xf numFmtId="0" fontId="0" fillId="0" borderId="14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6" fillId="33" borderId="32" xfId="0" applyFont="1" applyFill="1" applyBorder="1" applyAlignment="1">
      <alignment vertical="top" wrapText="1"/>
    </xf>
    <xf numFmtId="0" fontId="6" fillId="33" borderId="33" xfId="0" applyFont="1" applyFill="1" applyBorder="1" applyAlignment="1">
      <alignment vertical="top" wrapText="1"/>
    </xf>
    <xf numFmtId="0" fontId="6" fillId="33" borderId="34" xfId="0" applyFont="1" applyFill="1" applyBorder="1" applyAlignment="1">
      <alignment vertical="top" wrapText="1"/>
    </xf>
    <xf numFmtId="0" fontId="6" fillId="35" borderId="13" xfId="0" applyFont="1" applyFill="1" applyBorder="1" applyAlignment="1">
      <alignment horizontal="right" vertical="top"/>
    </xf>
    <xf numFmtId="49" fontId="6" fillId="35" borderId="11" xfId="0" applyNumberFormat="1" applyFont="1" applyFill="1" applyBorder="1" applyAlignment="1">
      <alignment horizontal="left" vertical="top"/>
    </xf>
    <xf numFmtId="172" fontId="7" fillId="36" borderId="14" xfId="0" applyNumberFormat="1" applyFont="1" applyFill="1" applyBorder="1" applyAlignment="1">
      <alignment horizontal="center" vertical="center"/>
    </xf>
    <xf numFmtId="172" fontId="7" fillId="36" borderId="17" xfId="0" applyNumberFormat="1" applyFont="1" applyFill="1" applyBorder="1" applyAlignment="1">
      <alignment horizontal="center" vertical="center"/>
    </xf>
    <xf numFmtId="172" fontId="18" fillId="0" borderId="14" xfId="0" applyNumberFormat="1" applyFont="1" applyBorder="1" applyAlignment="1">
      <alignment horizontal="center" vertical="center"/>
    </xf>
    <xf numFmtId="172" fontId="18" fillId="0" borderId="17" xfId="0" applyNumberFormat="1" applyFont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5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172" fontId="4" fillId="41" borderId="14" xfId="0" applyNumberFormat="1" applyFont="1" applyFill="1" applyBorder="1" applyAlignment="1">
      <alignment horizontal="center" vertical="center"/>
    </xf>
    <xf numFmtId="172" fontId="4" fillId="41" borderId="17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2" fontId="18" fillId="41" borderId="14" xfId="0" applyNumberFormat="1" applyFont="1" applyFill="1" applyBorder="1" applyAlignment="1">
      <alignment horizontal="center" vertical="center"/>
    </xf>
    <xf numFmtId="172" fontId="18" fillId="41" borderId="17" xfId="0" applyNumberFormat="1" applyFont="1" applyFill="1" applyBorder="1" applyAlignment="1">
      <alignment horizontal="center" vertical="center"/>
    </xf>
    <xf numFmtId="172" fontId="7" fillId="41" borderId="14" xfId="0" applyNumberFormat="1" applyFont="1" applyFill="1" applyBorder="1" applyAlignment="1">
      <alignment horizontal="center" vertical="center"/>
    </xf>
    <xf numFmtId="172" fontId="7" fillId="41" borderId="17" xfId="0" applyNumberFormat="1" applyFont="1" applyFill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textRotation="90" wrapText="1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textRotation="90" wrapText="1"/>
    </xf>
    <xf numFmtId="0" fontId="4" fillId="0" borderId="12" xfId="0" applyFont="1" applyBorder="1" applyAlignment="1">
      <alignment textRotation="90"/>
    </xf>
    <xf numFmtId="49" fontId="14" fillId="45" borderId="13" xfId="0" applyNumberFormat="1" applyFont="1" applyFill="1" applyBorder="1" applyAlignment="1">
      <alignment horizontal="left" vertical="top" wrapText="1"/>
    </xf>
    <xf numFmtId="49" fontId="13" fillId="45" borderId="13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0" fontId="9" fillId="0" borderId="0" xfId="0" applyFont="1" applyBorder="1" applyAlignment="1">
      <alignment horizontal="center" vertical="top" wrapText="1"/>
    </xf>
    <xf numFmtId="0" fontId="5" fillId="46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3"/>
  <sheetViews>
    <sheetView tabSelected="1" zoomScale="101" zoomScaleNormal="101" zoomScalePageLayoutView="0" workbookViewId="0" topLeftCell="A154">
      <selection activeCell="D154" sqref="D154:D156"/>
    </sheetView>
  </sheetViews>
  <sheetFormatPr defaultColWidth="9.140625" defaultRowHeight="12.75"/>
  <cols>
    <col min="1" max="1" width="3.7109375" style="0" customWidth="1"/>
    <col min="2" max="2" width="3.28125" style="0" customWidth="1"/>
    <col min="3" max="3" width="3.140625" style="0" customWidth="1"/>
    <col min="4" max="4" width="11.28125" style="0" customWidth="1"/>
    <col min="5" max="5" width="6.00390625" style="0" customWidth="1"/>
    <col min="6" max="6" width="7.28125" style="0" customWidth="1"/>
    <col min="7" max="7" width="6.140625" style="0" customWidth="1"/>
    <col min="8" max="8" width="5.8515625" style="0" customWidth="1"/>
    <col min="9" max="9" width="5.57421875" style="0" customWidth="1"/>
    <col min="10" max="10" width="8.7109375" style="0" customWidth="1"/>
    <col min="11" max="12" width="7.57421875" style="0" customWidth="1"/>
    <col min="13" max="13" width="6.7109375" style="0" customWidth="1"/>
    <col min="14" max="14" width="8.140625" style="0" customWidth="1"/>
    <col min="15" max="15" width="6.7109375" style="0" customWidth="1"/>
    <col min="16" max="16" width="6.421875" style="0" customWidth="1"/>
    <col min="17" max="17" width="6.7109375" style="0" customWidth="1"/>
    <col min="18" max="18" width="7.28125" style="0" customWidth="1"/>
    <col min="19" max="19" width="6.28125" style="0" customWidth="1"/>
    <col min="20" max="20" width="6.7109375" style="0" customWidth="1"/>
    <col min="21" max="21" width="21.8515625" style="0" customWidth="1"/>
    <col min="22" max="22" width="7.28125" style="0" customWidth="1"/>
    <col min="23" max="24" width="6.421875" style="0" customWidth="1"/>
  </cols>
  <sheetData>
    <row r="1" spans="1:24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310" t="s">
        <v>0</v>
      </c>
      <c r="L1" s="310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</row>
    <row r="2" spans="1:24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09" t="s">
        <v>1</v>
      </c>
      <c r="U2" s="309"/>
      <c r="V2" s="309"/>
      <c r="W2" s="309"/>
      <c r="X2" s="309"/>
    </row>
    <row r="3" spans="1:24" ht="4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311" t="s">
        <v>2</v>
      </c>
      <c r="U3" s="311"/>
      <c r="V3" s="311"/>
      <c r="W3" s="311"/>
      <c r="X3" s="311"/>
    </row>
    <row r="4" spans="1:20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4" ht="15.75">
      <c r="A6" s="381" t="s">
        <v>148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</row>
    <row r="7" spans="1:24" ht="12.75" customHeight="1">
      <c r="A7" s="310" t="s">
        <v>3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</row>
    <row r="8" spans="1:24" ht="12.75" customHeight="1">
      <c r="A8" s="310" t="s">
        <v>4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</row>
    <row r="9" spans="1:20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4" ht="30.75" customHeight="1">
      <c r="A10" s="373" t="s">
        <v>5</v>
      </c>
      <c r="B10" s="373" t="s">
        <v>6</v>
      </c>
      <c r="C10" s="373" t="s">
        <v>7</v>
      </c>
      <c r="D10" s="379" t="s">
        <v>8</v>
      </c>
      <c r="E10" s="373" t="s">
        <v>9</v>
      </c>
      <c r="F10" s="373" t="s">
        <v>10</v>
      </c>
      <c r="G10" s="380" t="s">
        <v>149</v>
      </c>
      <c r="H10" s="380"/>
      <c r="I10" s="380"/>
      <c r="J10" s="380"/>
      <c r="K10" s="379" t="s">
        <v>150</v>
      </c>
      <c r="L10" s="379"/>
      <c r="M10" s="379"/>
      <c r="N10" s="379"/>
      <c r="O10" s="379" t="s">
        <v>151</v>
      </c>
      <c r="P10" s="379"/>
      <c r="Q10" s="379"/>
      <c r="R10" s="379"/>
      <c r="S10" s="373" t="s">
        <v>131</v>
      </c>
      <c r="T10" s="373" t="s">
        <v>185</v>
      </c>
      <c r="U10" s="379" t="s">
        <v>11</v>
      </c>
      <c r="V10" s="379"/>
      <c r="W10" s="379"/>
      <c r="X10" s="379"/>
    </row>
    <row r="11" spans="1:24" ht="12.75" customHeight="1">
      <c r="A11" s="373"/>
      <c r="B11" s="373"/>
      <c r="C11" s="373"/>
      <c r="D11" s="379"/>
      <c r="E11" s="373"/>
      <c r="F11" s="373"/>
      <c r="G11" s="373" t="s">
        <v>12</v>
      </c>
      <c r="H11" s="374" t="s">
        <v>13</v>
      </c>
      <c r="I11" s="374"/>
      <c r="J11" s="375" t="s">
        <v>14</v>
      </c>
      <c r="K11" s="373" t="s">
        <v>12</v>
      </c>
      <c r="L11" s="374" t="s">
        <v>13</v>
      </c>
      <c r="M11" s="374"/>
      <c r="N11" s="375" t="s">
        <v>14</v>
      </c>
      <c r="O11" s="373" t="s">
        <v>12</v>
      </c>
      <c r="P11" s="374" t="s">
        <v>13</v>
      </c>
      <c r="Q11" s="374"/>
      <c r="R11" s="375" t="s">
        <v>14</v>
      </c>
      <c r="S11" s="373"/>
      <c r="T11" s="373"/>
      <c r="U11" s="376" t="s">
        <v>15</v>
      </c>
      <c r="V11" s="374" t="s">
        <v>16</v>
      </c>
      <c r="W11" s="374"/>
      <c r="X11" s="374"/>
    </row>
    <row r="12" spans="1:24" ht="130.5" customHeight="1">
      <c r="A12" s="373"/>
      <c r="B12" s="373"/>
      <c r="C12" s="373"/>
      <c r="D12" s="379"/>
      <c r="E12" s="373"/>
      <c r="F12" s="373"/>
      <c r="G12" s="373"/>
      <c r="H12" s="100" t="s">
        <v>17</v>
      </c>
      <c r="I12" s="101" t="s">
        <v>18</v>
      </c>
      <c r="J12" s="375"/>
      <c r="K12" s="373"/>
      <c r="L12" s="100" t="s">
        <v>12</v>
      </c>
      <c r="M12" s="101" t="s">
        <v>19</v>
      </c>
      <c r="N12" s="375"/>
      <c r="O12" s="373"/>
      <c r="P12" s="100" t="s">
        <v>12</v>
      </c>
      <c r="Q12" s="101" t="s">
        <v>19</v>
      </c>
      <c r="R12" s="375"/>
      <c r="S12" s="373"/>
      <c r="T12" s="373"/>
      <c r="U12" s="376"/>
      <c r="V12" s="102" t="s">
        <v>121</v>
      </c>
      <c r="W12" s="102" t="s">
        <v>130</v>
      </c>
      <c r="X12" s="102" t="s">
        <v>152</v>
      </c>
    </row>
    <row r="13" spans="1:24" ht="13.5" customHeight="1">
      <c r="A13" s="377" t="s">
        <v>147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</row>
    <row r="14" spans="1:24" ht="18.75" customHeight="1">
      <c r="A14" s="382" t="s">
        <v>153</v>
      </c>
      <c r="B14" s="382"/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</row>
    <row r="15" spans="1:24" ht="15.75" customHeight="1">
      <c r="A15" s="4" t="s">
        <v>20</v>
      </c>
      <c r="B15" s="383" t="s">
        <v>122</v>
      </c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</row>
    <row r="16" spans="1:24" ht="18" customHeight="1">
      <c r="A16" s="19" t="s">
        <v>20</v>
      </c>
      <c r="B16" s="20" t="s">
        <v>20</v>
      </c>
      <c r="C16" s="353" t="s">
        <v>59</v>
      </c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</row>
    <row r="17" spans="1:24" ht="25.5">
      <c r="A17" s="358" t="s">
        <v>20</v>
      </c>
      <c r="B17" s="359" t="s">
        <v>20</v>
      </c>
      <c r="C17" s="360" t="s">
        <v>20</v>
      </c>
      <c r="D17" s="361" t="s">
        <v>112</v>
      </c>
      <c r="E17" s="184" t="s">
        <v>65</v>
      </c>
      <c r="F17" s="333" t="s">
        <v>66</v>
      </c>
      <c r="G17" s="367">
        <v>857.9</v>
      </c>
      <c r="H17" s="367">
        <v>857.9</v>
      </c>
      <c r="I17" s="367">
        <v>632.3</v>
      </c>
      <c r="J17" s="369"/>
      <c r="K17" s="364">
        <v>893.5</v>
      </c>
      <c r="L17" s="364">
        <v>893.5</v>
      </c>
      <c r="M17" s="364">
        <v>659</v>
      </c>
      <c r="N17" s="371"/>
      <c r="O17" s="354"/>
      <c r="P17" s="354"/>
      <c r="Q17" s="354"/>
      <c r="R17" s="354"/>
      <c r="S17" s="356">
        <v>918.1</v>
      </c>
      <c r="T17" s="356">
        <v>943.3</v>
      </c>
      <c r="U17" s="45" t="s">
        <v>67</v>
      </c>
      <c r="V17" s="47">
        <v>83</v>
      </c>
      <c r="W17" s="47">
        <v>83</v>
      </c>
      <c r="X17" s="47">
        <v>80</v>
      </c>
    </row>
    <row r="18" spans="1:24" ht="30.75" customHeight="1">
      <c r="A18" s="358"/>
      <c r="B18" s="359"/>
      <c r="C18" s="360"/>
      <c r="D18" s="362"/>
      <c r="E18" s="185"/>
      <c r="F18" s="366"/>
      <c r="G18" s="368"/>
      <c r="H18" s="368"/>
      <c r="I18" s="368"/>
      <c r="J18" s="370"/>
      <c r="K18" s="365"/>
      <c r="L18" s="365"/>
      <c r="M18" s="365"/>
      <c r="N18" s="372"/>
      <c r="O18" s="355"/>
      <c r="P18" s="355"/>
      <c r="Q18" s="355"/>
      <c r="R18" s="355"/>
      <c r="S18" s="357"/>
      <c r="T18" s="357"/>
      <c r="U18" s="45" t="s">
        <v>70</v>
      </c>
      <c r="V18" s="47">
        <v>5</v>
      </c>
      <c r="W18" s="47">
        <v>5</v>
      </c>
      <c r="X18" s="47">
        <v>4</v>
      </c>
    </row>
    <row r="19" spans="1:24" ht="28.5" customHeight="1">
      <c r="A19" s="358"/>
      <c r="B19" s="359"/>
      <c r="C19" s="360"/>
      <c r="D19" s="362"/>
      <c r="E19" s="185"/>
      <c r="F19" s="366"/>
      <c r="G19" s="368"/>
      <c r="H19" s="368"/>
      <c r="I19" s="368"/>
      <c r="J19" s="370"/>
      <c r="K19" s="365"/>
      <c r="L19" s="365"/>
      <c r="M19" s="365"/>
      <c r="N19" s="372"/>
      <c r="O19" s="355"/>
      <c r="P19" s="355"/>
      <c r="Q19" s="355"/>
      <c r="R19" s="355"/>
      <c r="S19" s="357"/>
      <c r="T19" s="357"/>
      <c r="U19" s="45" t="s">
        <v>69</v>
      </c>
      <c r="V19" s="47">
        <v>170</v>
      </c>
      <c r="W19" s="47">
        <v>140</v>
      </c>
      <c r="X19" s="47">
        <v>140</v>
      </c>
    </row>
    <row r="20" spans="1:24" ht="24.75" customHeight="1">
      <c r="A20" s="358"/>
      <c r="B20" s="359"/>
      <c r="C20" s="360"/>
      <c r="D20" s="362"/>
      <c r="E20" s="185"/>
      <c r="F20" s="366"/>
      <c r="G20" s="368"/>
      <c r="H20" s="368"/>
      <c r="I20" s="368"/>
      <c r="J20" s="370"/>
      <c r="K20" s="365"/>
      <c r="L20" s="365"/>
      <c r="M20" s="365"/>
      <c r="N20" s="372"/>
      <c r="O20" s="355"/>
      <c r="P20" s="355"/>
      <c r="Q20" s="355"/>
      <c r="R20" s="355"/>
      <c r="S20" s="357"/>
      <c r="T20" s="357"/>
      <c r="U20" s="45" t="s">
        <v>71</v>
      </c>
      <c r="V20" s="47">
        <v>860</v>
      </c>
      <c r="W20" s="47">
        <v>810</v>
      </c>
      <c r="X20" s="47">
        <v>810</v>
      </c>
    </row>
    <row r="21" spans="1:24" ht="12.75">
      <c r="A21" s="358"/>
      <c r="B21" s="359"/>
      <c r="C21" s="360"/>
      <c r="D21" s="363"/>
      <c r="E21" s="186"/>
      <c r="F21" s="28" t="s">
        <v>17</v>
      </c>
      <c r="G21" s="156">
        <f>G17</f>
        <v>857.9</v>
      </c>
      <c r="H21" s="156">
        <f>H17</f>
        <v>857.9</v>
      </c>
      <c r="I21" s="156">
        <f>I17</f>
        <v>632.3</v>
      </c>
      <c r="J21" s="156"/>
      <c r="K21" s="156">
        <f>K17</f>
        <v>893.5</v>
      </c>
      <c r="L21" s="156">
        <f>L17</f>
        <v>893.5</v>
      </c>
      <c r="M21" s="156">
        <f>M17</f>
        <v>659</v>
      </c>
      <c r="N21" s="135"/>
      <c r="O21" s="135"/>
      <c r="P21" s="135"/>
      <c r="Q21" s="135"/>
      <c r="R21" s="135"/>
      <c r="S21" s="156">
        <f>S17</f>
        <v>918.1</v>
      </c>
      <c r="T21" s="156">
        <f>T17</f>
        <v>943.3</v>
      </c>
      <c r="U21" s="46"/>
      <c r="V21" s="46"/>
      <c r="W21" s="46"/>
      <c r="X21" s="46"/>
    </row>
    <row r="22" spans="1:24" ht="28.5" customHeight="1">
      <c r="A22" s="358" t="s">
        <v>20</v>
      </c>
      <c r="B22" s="359" t="s">
        <v>20</v>
      </c>
      <c r="C22" s="360" t="s">
        <v>60</v>
      </c>
      <c r="D22" s="361" t="s">
        <v>186</v>
      </c>
      <c r="E22" s="184" t="s">
        <v>65</v>
      </c>
      <c r="F22" s="23" t="s">
        <v>72</v>
      </c>
      <c r="G22" s="157">
        <v>354.3</v>
      </c>
      <c r="H22" s="157">
        <v>354.3</v>
      </c>
      <c r="I22" s="157">
        <v>230.5</v>
      </c>
      <c r="J22" s="136"/>
      <c r="K22" s="157">
        <v>374.1</v>
      </c>
      <c r="L22" s="157">
        <v>374.1</v>
      </c>
      <c r="M22" s="157">
        <v>247.292</v>
      </c>
      <c r="N22" s="131"/>
      <c r="O22" s="137"/>
      <c r="P22" s="137"/>
      <c r="Q22" s="137"/>
      <c r="R22" s="137"/>
      <c r="S22" s="161">
        <v>384.4</v>
      </c>
      <c r="T22" s="161">
        <v>395.8</v>
      </c>
      <c r="U22" s="331" t="s">
        <v>68</v>
      </c>
      <c r="V22" s="323">
        <v>55</v>
      </c>
      <c r="W22" s="323">
        <v>55</v>
      </c>
      <c r="X22" s="323">
        <v>60</v>
      </c>
    </row>
    <row r="23" spans="1:24" ht="26.25" customHeight="1">
      <c r="A23" s="358"/>
      <c r="B23" s="359"/>
      <c r="C23" s="360"/>
      <c r="D23" s="362"/>
      <c r="E23" s="185"/>
      <c r="F23" s="27" t="s">
        <v>73</v>
      </c>
      <c r="G23" s="158">
        <v>97.1</v>
      </c>
      <c r="H23" s="158">
        <v>97.1</v>
      </c>
      <c r="I23" s="158">
        <v>44.4</v>
      </c>
      <c r="J23" s="138"/>
      <c r="K23" s="158">
        <v>101.3</v>
      </c>
      <c r="L23" s="158">
        <v>101.3</v>
      </c>
      <c r="M23" s="158">
        <v>44.5</v>
      </c>
      <c r="N23" s="131"/>
      <c r="O23" s="137"/>
      <c r="P23" s="137"/>
      <c r="Q23" s="137"/>
      <c r="R23" s="137"/>
      <c r="S23" s="161">
        <v>104.1</v>
      </c>
      <c r="T23" s="161">
        <v>107.2</v>
      </c>
      <c r="U23" s="332"/>
      <c r="V23" s="324"/>
      <c r="W23" s="324"/>
      <c r="X23" s="324"/>
    </row>
    <row r="24" spans="1:24" ht="19.5" customHeight="1">
      <c r="A24" s="358"/>
      <c r="B24" s="359"/>
      <c r="C24" s="360"/>
      <c r="D24" s="362"/>
      <c r="E24" s="185"/>
      <c r="F24" s="23" t="s">
        <v>66</v>
      </c>
      <c r="G24" s="24"/>
      <c r="H24" s="24"/>
      <c r="I24" s="24"/>
      <c r="J24" s="24"/>
      <c r="K24" s="24"/>
      <c r="L24" s="24"/>
      <c r="M24" s="24"/>
      <c r="N24" s="24"/>
      <c r="O24" s="25"/>
      <c r="P24" s="25"/>
      <c r="Q24" s="25"/>
      <c r="R24" s="25"/>
      <c r="S24" s="24"/>
      <c r="T24" s="24"/>
      <c r="U24" s="26"/>
      <c r="V24" s="26"/>
      <c r="W24" s="26"/>
      <c r="X24" s="26"/>
    </row>
    <row r="25" spans="1:24" ht="12.75">
      <c r="A25" s="358"/>
      <c r="B25" s="359"/>
      <c r="C25" s="360"/>
      <c r="D25" s="363"/>
      <c r="E25" s="186"/>
      <c r="F25" s="28" t="s">
        <v>17</v>
      </c>
      <c r="G25" s="159">
        <f>SUM(G22:G24)</f>
        <v>451.4</v>
      </c>
      <c r="H25" s="159">
        <f>SUM(H22:H24)</f>
        <v>451.4</v>
      </c>
      <c r="I25" s="159">
        <f>SUM(I22:I24)</f>
        <v>274.9</v>
      </c>
      <c r="J25" s="139"/>
      <c r="K25" s="159">
        <f>SUM(K22:K24)</f>
        <v>475.40000000000003</v>
      </c>
      <c r="L25" s="159">
        <f>SUM(L22:L24)</f>
        <v>475.40000000000003</v>
      </c>
      <c r="M25" s="159">
        <f>SUM(M22:M24)</f>
        <v>291.79200000000003</v>
      </c>
      <c r="N25" s="139"/>
      <c r="O25" s="139"/>
      <c r="P25" s="139"/>
      <c r="Q25" s="139"/>
      <c r="R25" s="139"/>
      <c r="S25" s="159">
        <f>SUM(S22:S24)</f>
        <v>488.5</v>
      </c>
      <c r="T25" s="159">
        <f>SUM(T22:T24)</f>
        <v>503</v>
      </c>
      <c r="U25" s="30"/>
      <c r="V25" s="30"/>
      <c r="W25" s="30"/>
      <c r="X25" s="30"/>
    </row>
    <row r="26" spans="1:24" ht="24" customHeight="1">
      <c r="A26" s="31" t="s">
        <v>20</v>
      </c>
      <c r="B26" s="32" t="s">
        <v>20</v>
      </c>
      <c r="C26" s="352" t="s">
        <v>21</v>
      </c>
      <c r="D26" s="352"/>
      <c r="E26" s="352"/>
      <c r="F26" s="352"/>
      <c r="G26" s="160">
        <f>SUM(G21,G25)</f>
        <v>1309.3</v>
      </c>
      <c r="H26" s="160">
        <f>SUM(H21,H25)</f>
        <v>1309.3</v>
      </c>
      <c r="I26" s="160">
        <f>SUM(I21,I25)</f>
        <v>907.1999999999999</v>
      </c>
      <c r="J26" s="140"/>
      <c r="K26" s="160">
        <f>SUM(K21,K25)</f>
        <v>1368.9</v>
      </c>
      <c r="L26" s="160">
        <f>SUM(L21,L25)</f>
        <v>1368.9</v>
      </c>
      <c r="M26" s="160">
        <f>SUM(M21,M25)</f>
        <v>950.792</v>
      </c>
      <c r="N26" s="141"/>
      <c r="O26" s="140"/>
      <c r="P26" s="140"/>
      <c r="Q26" s="140"/>
      <c r="R26" s="140"/>
      <c r="S26" s="160">
        <f>SUM(S21,S25)</f>
        <v>1406.6</v>
      </c>
      <c r="T26" s="160">
        <f>SUM(T21,T25)</f>
        <v>1446.3</v>
      </c>
      <c r="U26" s="36"/>
      <c r="V26" s="36"/>
      <c r="W26" s="36"/>
      <c r="X26" s="36"/>
    </row>
    <row r="27" spans="1:24" ht="18" customHeight="1">
      <c r="A27" s="19" t="s">
        <v>20</v>
      </c>
      <c r="B27" s="20" t="s">
        <v>60</v>
      </c>
      <c r="C27" s="353" t="s">
        <v>64</v>
      </c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</row>
    <row r="28" spans="1:24" ht="37.5" customHeight="1">
      <c r="A28" s="312" t="s">
        <v>20</v>
      </c>
      <c r="B28" s="313" t="s">
        <v>60</v>
      </c>
      <c r="C28" s="314" t="s">
        <v>20</v>
      </c>
      <c r="D28" s="183" t="s">
        <v>113</v>
      </c>
      <c r="E28" s="184" t="s">
        <v>65</v>
      </c>
      <c r="F28" s="23" t="s">
        <v>66</v>
      </c>
      <c r="G28" s="104"/>
      <c r="H28" s="104"/>
      <c r="I28" s="104"/>
      <c r="J28" s="104"/>
      <c r="K28" s="24"/>
      <c r="L28" s="24"/>
      <c r="M28" s="104"/>
      <c r="N28" s="104"/>
      <c r="O28" s="142"/>
      <c r="P28" s="142"/>
      <c r="Q28" s="142"/>
      <c r="R28" s="142"/>
      <c r="S28" s="24"/>
      <c r="T28" s="24"/>
      <c r="U28" s="45" t="s">
        <v>165</v>
      </c>
      <c r="V28" s="26">
        <v>10</v>
      </c>
      <c r="W28" s="26">
        <v>10</v>
      </c>
      <c r="X28" s="26">
        <v>10</v>
      </c>
    </row>
    <row r="29" spans="1:24" ht="54" customHeight="1">
      <c r="A29" s="312"/>
      <c r="B29" s="313"/>
      <c r="C29" s="314"/>
      <c r="D29" s="183"/>
      <c r="E29" s="185"/>
      <c r="F29" s="27" t="s">
        <v>80</v>
      </c>
      <c r="G29" s="104"/>
      <c r="H29" s="104"/>
      <c r="I29" s="104"/>
      <c r="J29" s="104"/>
      <c r="K29" s="24">
        <v>0.29</v>
      </c>
      <c r="L29" s="24">
        <v>0.29</v>
      </c>
      <c r="M29" s="104"/>
      <c r="N29" s="104"/>
      <c r="O29" s="142"/>
      <c r="P29" s="142"/>
      <c r="Q29" s="142"/>
      <c r="R29" s="142"/>
      <c r="S29" s="24">
        <v>0.29</v>
      </c>
      <c r="T29" s="24">
        <v>0.29</v>
      </c>
      <c r="U29" s="45" t="s">
        <v>74</v>
      </c>
      <c r="V29" s="26">
        <v>300</v>
      </c>
      <c r="W29" s="26">
        <v>300</v>
      </c>
      <c r="X29" s="26">
        <v>300</v>
      </c>
    </row>
    <row r="30" spans="1:24" ht="25.5" customHeight="1">
      <c r="A30" s="312"/>
      <c r="B30" s="313"/>
      <c r="C30" s="314"/>
      <c r="D30" s="183"/>
      <c r="E30" s="186"/>
      <c r="F30" s="28" t="s">
        <v>17</v>
      </c>
      <c r="G30" s="105">
        <f>SUM(G28:G29)</f>
        <v>0</v>
      </c>
      <c r="H30" s="105">
        <f>SUM(H28:H29)</f>
        <v>0</v>
      </c>
      <c r="I30" s="105"/>
      <c r="J30" s="105"/>
      <c r="K30" s="29">
        <f>SUM(K28:K29)</f>
        <v>0.29</v>
      </c>
      <c r="L30" s="29">
        <f>SUM(L28:L29)</f>
        <v>0.29</v>
      </c>
      <c r="M30" s="105"/>
      <c r="N30" s="105"/>
      <c r="O30" s="105"/>
      <c r="P30" s="105"/>
      <c r="Q30" s="105"/>
      <c r="R30" s="105"/>
      <c r="S30" s="29">
        <f>SUM(S28:S29)</f>
        <v>0.29</v>
      </c>
      <c r="T30" s="29">
        <f>SUM(T28:T29)</f>
        <v>0.29</v>
      </c>
      <c r="U30" s="30"/>
      <c r="V30" s="30"/>
      <c r="W30" s="30"/>
      <c r="X30" s="30"/>
    </row>
    <row r="31" spans="1:24" ht="25.5" customHeight="1">
      <c r="A31" s="312" t="s">
        <v>20</v>
      </c>
      <c r="B31" s="313" t="s">
        <v>60</v>
      </c>
      <c r="C31" s="314" t="s">
        <v>60</v>
      </c>
      <c r="D31" s="183" t="s">
        <v>114</v>
      </c>
      <c r="E31" s="184" t="s">
        <v>65</v>
      </c>
      <c r="F31" s="23" t="s">
        <v>80</v>
      </c>
      <c r="G31" s="104"/>
      <c r="H31" s="104"/>
      <c r="I31" s="104"/>
      <c r="J31" s="104"/>
      <c r="K31" s="24">
        <v>0.29</v>
      </c>
      <c r="L31" s="24">
        <v>0.29</v>
      </c>
      <c r="M31" s="104"/>
      <c r="N31" s="104"/>
      <c r="O31" s="142"/>
      <c r="P31" s="142"/>
      <c r="Q31" s="142"/>
      <c r="R31" s="142"/>
      <c r="S31" s="24">
        <v>0.29</v>
      </c>
      <c r="T31" s="24">
        <v>0.29</v>
      </c>
      <c r="U31" s="45" t="s">
        <v>75</v>
      </c>
      <c r="V31" s="26">
        <v>32</v>
      </c>
      <c r="W31" s="26">
        <v>30</v>
      </c>
      <c r="X31" s="26">
        <v>28</v>
      </c>
    </row>
    <row r="32" spans="1:24" ht="18" customHeight="1">
      <c r="A32" s="312"/>
      <c r="B32" s="313"/>
      <c r="C32" s="314"/>
      <c r="D32" s="183"/>
      <c r="E32" s="185"/>
      <c r="F32" s="27"/>
      <c r="G32" s="104"/>
      <c r="H32" s="104"/>
      <c r="I32" s="104"/>
      <c r="J32" s="104"/>
      <c r="K32" s="104"/>
      <c r="L32" s="104"/>
      <c r="M32" s="104"/>
      <c r="N32" s="104"/>
      <c r="O32" s="142"/>
      <c r="P32" s="142"/>
      <c r="Q32" s="142"/>
      <c r="R32" s="142"/>
      <c r="S32" s="104"/>
      <c r="T32" s="104"/>
      <c r="U32" s="26" t="s">
        <v>76</v>
      </c>
      <c r="V32" s="26">
        <v>530</v>
      </c>
      <c r="W32" s="26">
        <v>400</v>
      </c>
      <c r="X32" s="26">
        <v>400</v>
      </c>
    </row>
    <row r="33" spans="1:24" ht="12.75">
      <c r="A33" s="312"/>
      <c r="B33" s="313"/>
      <c r="C33" s="314"/>
      <c r="D33" s="183"/>
      <c r="E33" s="186"/>
      <c r="F33" s="28" t="s">
        <v>17</v>
      </c>
      <c r="G33" s="105">
        <f>SUM(G31:G32)</f>
        <v>0</v>
      </c>
      <c r="H33" s="105">
        <f>SUM(H31:H32)</f>
        <v>0</v>
      </c>
      <c r="I33" s="105"/>
      <c r="J33" s="105"/>
      <c r="K33" s="29">
        <f>SUM(K31:K32)</f>
        <v>0.29</v>
      </c>
      <c r="L33" s="29">
        <f>SUM(L31:L32)</f>
        <v>0.29</v>
      </c>
      <c r="M33" s="105"/>
      <c r="N33" s="105"/>
      <c r="O33" s="105"/>
      <c r="P33" s="105"/>
      <c r="Q33" s="105"/>
      <c r="R33" s="105"/>
      <c r="S33" s="29">
        <f>SUM(S31:S32)</f>
        <v>0.29</v>
      </c>
      <c r="T33" s="29">
        <f>SUM(T31:T32)</f>
        <v>0.29</v>
      </c>
      <c r="U33" s="30"/>
      <c r="V33" s="30"/>
      <c r="W33" s="30"/>
      <c r="X33" s="30"/>
    </row>
    <row r="34" spans="1:24" ht="24" customHeight="1">
      <c r="A34" s="31" t="s">
        <v>20</v>
      </c>
      <c r="B34" s="32" t="s">
        <v>20</v>
      </c>
      <c r="C34" s="317" t="s">
        <v>21</v>
      </c>
      <c r="D34" s="318"/>
      <c r="E34" s="318"/>
      <c r="F34" s="319"/>
      <c r="G34" s="140">
        <f>SUM(G30,G33)</f>
        <v>0</v>
      </c>
      <c r="H34" s="140">
        <f>SUM(H30,H33)</f>
        <v>0</v>
      </c>
      <c r="I34" s="140"/>
      <c r="J34" s="140"/>
      <c r="K34" s="160">
        <f>SUM(K30,K33)</f>
        <v>0.58</v>
      </c>
      <c r="L34" s="160">
        <f>SUM(L30,L33)</f>
        <v>0.58</v>
      </c>
      <c r="M34" s="141"/>
      <c r="N34" s="141"/>
      <c r="O34" s="140"/>
      <c r="P34" s="140"/>
      <c r="Q34" s="140"/>
      <c r="R34" s="140"/>
      <c r="S34" s="160">
        <f>SUM(S30,S33)</f>
        <v>0.58</v>
      </c>
      <c r="T34" s="160">
        <f>SUM(T30,T33)</f>
        <v>0.58</v>
      </c>
      <c r="U34" s="36"/>
      <c r="V34" s="36"/>
      <c r="W34" s="36"/>
      <c r="X34" s="36"/>
    </row>
    <row r="35" spans="1:24" ht="24" customHeight="1">
      <c r="A35" s="4" t="s">
        <v>20</v>
      </c>
      <c r="B35" s="4"/>
      <c r="C35" s="325" t="s">
        <v>22</v>
      </c>
      <c r="D35" s="326"/>
      <c r="E35" s="326"/>
      <c r="F35" s="327"/>
      <c r="G35" s="143">
        <f>SUM(G26,G34)</f>
        <v>1309.3</v>
      </c>
      <c r="H35" s="143">
        <f aca="true" t="shared" si="0" ref="H35:M35">SUM(H26,H34)</f>
        <v>1309.3</v>
      </c>
      <c r="I35" s="143">
        <f t="shared" si="0"/>
        <v>907.1999999999999</v>
      </c>
      <c r="J35" s="143"/>
      <c r="K35" s="174">
        <f>SUM(K26,K34)</f>
        <v>1369.48</v>
      </c>
      <c r="L35" s="174">
        <f t="shared" si="0"/>
        <v>1369.48</v>
      </c>
      <c r="M35" s="174">
        <f t="shared" si="0"/>
        <v>950.792</v>
      </c>
      <c r="N35" s="143"/>
      <c r="O35" s="143"/>
      <c r="P35" s="143"/>
      <c r="Q35" s="143"/>
      <c r="R35" s="143"/>
      <c r="S35" s="174">
        <f>SUM(S26,S34)</f>
        <v>1407.1799999999998</v>
      </c>
      <c r="T35" s="174">
        <f>SUM(T26,T34)</f>
        <v>1446.8799999999999</v>
      </c>
      <c r="U35" s="6"/>
      <c r="V35" s="6"/>
      <c r="W35" s="6"/>
      <c r="X35" s="6"/>
    </row>
    <row r="36" spans="1:24" ht="18" customHeight="1">
      <c r="A36" s="4" t="s">
        <v>60</v>
      </c>
      <c r="B36" s="349" t="s">
        <v>77</v>
      </c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1"/>
    </row>
    <row r="37" spans="1:24" ht="18" customHeight="1">
      <c r="A37" s="19" t="s">
        <v>60</v>
      </c>
      <c r="B37" s="20" t="s">
        <v>20</v>
      </c>
      <c r="C37" s="190" t="s">
        <v>78</v>
      </c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2"/>
    </row>
    <row r="38" spans="1:24" ht="29.25" customHeight="1">
      <c r="A38" s="312" t="s">
        <v>60</v>
      </c>
      <c r="B38" s="313" t="s">
        <v>20</v>
      </c>
      <c r="C38" s="314" t="s">
        <v>20</v>
      </c>
      <c r="D38" s="183" t="s">
        <v>116</v>
      </c>
      <c r="E38" s="184" t="s">
        <v>65</v>
      </c>
      <c r="F38" s="23" t="s">
        <v>72</v>
      </c>
      <c r="G38" s="138"/>
      <c r="H38" s="138"/>
      <c r="I38" s="138"/>
      <c r="J38" s="138"/>
      <c r="K38" s="158"/>
      <c r="L38" s="158"/>
      <c r="M38" s="158"/>
      <c r="N38" s="131"/>
      <c r="O38" s="137"/>
      <c r="P38" s="137"/>
      <c r="Q38" s="137"/>
      <c r="R38" s="137"/>
      <c r="S38" s="158"/>
      <c r="T38" s="158"/>
      <c r="U38" s="346" t="s">
        <v>79</v>
      </c>
      <c r="V38" s="323">
        <v>386</v>
      </c>
      <c r="W38" s="323">
        <v>388</v>
      </c>
      <c r="X38" s="323">
        <v>391</v>
      </c>
    </row>
    <row r="39" spans="1:24" ht="18" customHeight="1">
      <c r="A39" s="312"/>
      <c r="B39" s="313"/>
      <c r="C39" s="314"/>
      <c r="D39" s="183"/>
      <c r="E39" s="185"/>
      <c r="F39" s="27" t="s">
        <v>73</v>
      </c>
      <c r="G39" s="131"/>
      <c r="H39" s="131"/>
      <c r="I39" s="131"/>
      <c r="J39" s="131"/>
      <c r="K39" s="161"/>
      <c r="L39" s="161"/>
      <c r="M39" s="161"/>
      <c r="N39" s="131"/>
      <c r="O39" s="137"/>
      <c r="P39" s="137"/>
      <c r="Q39" s="137"/>
      <c r="R39" s="137"/>
      <c r="S39" s="161"/>
      <c r="T39" s="161"/>
      <c r="U39" s="347"/>
      <c r="V39" s="324"/>
      <c r="W39" s="324"/>
      <c r="X39" s="324"/>
    </row>
    <row r="40" spans="1:24" ht="19.5" customHeight="1">
      <c r="A40" s="312"/>
      <c r="B40" s="313"/>
      <c r="C40" s="314"/>
      <c r="D40" s="183"/>
      <c r="E40" s="185"/>
      <c r="F40" s="23" t="s">
        <v>66</v>
      </c>
      <c r="G40" s="144"/>
      <c r="H40" s="144"/>
      <c r="I40" s="144"/>
      <c r="J40" s="144"/>
      <c r="K40" s="144"/>
      <c r="L40" s="144"/>
      <c r="M40" s="131"/>
      <c r="N40" s="131"/>
      <c r="O40" s="137"/>
      <c r="P40" s="137"/>
      <c r="Q40" s="137"/>
      <c r="R40" s="137"/>
      <c r="S40" s="161"/>
      <c r="T40" s="161"/>
      <c r="U40" s="26"/>
      <c r="V40" s="26"/>
      <c r="W40" s="26"/>
      <c r="X40" s="26"/>
    </row>
    <row r="41" spans="1:24" ht="12.75">
      <c r="A41" s="312"/>
      <c r="B41" s="313"/>
      <c r="C41" s="314"/>
      <c r="D41" s="183"/>
      <c r="E41" s="186"/>
      <c r="F41" s="28" t="s">
        <v>17</v>
      </c>
      <c r="G41" s="139">
        <f>SUM(G38:G40)</f>
        <v>0</v>
      </c>
      <c r="H41" s="139">
        <f>SUM(H38:H40)</f>
        <v>0</v>
      </c>
      <c r="I41" s="139">
        <f>SUM(I38:I40)</f>
        <v>0</v>
      </c>
      <c r="J41" s="139"/>
      <c r="K41" s="159">
        <f>SUM(K38:K40)</f>
        <v>0</v>
      </c>
      <c r="L41" s="159">
        <f>SUM(L38:L40)</f>
        <v>0</v>
      </c>
      <c r="M41" s="159">
        <f>SUM(M38:M40)</f>
        <v>0</v>
      </c>
      <c r="N41" s="139"/>
      <c r="O41" s="139"/>
      <c r="P41" s="139"/>
      <c r="Q41" s="139"/>
      <c r="R41" s="139"/>
      <c r="S41" s="159">
        <f>SUM(S38:S40)</f>
        <v>0</v>
      </c>
      <c r="T41" s="159">
        <f>SUM(T38:T40)</f>
        <v>0</v>
      </c>
      <c r="U41" s="30"/>
      <c r="V41" s="30"/>
      <c r="W41" s="30"/>
      <c r="X41" s="30"/>
    </row>
    <row r="42" spans="1:24" ht="17.25" customHeight="1">
      <c r="A42" s="312" t="s">
        <v>60</v>
      </c>
      <c r="B42" s="313" t="s">
        <v>20</v>
      </c>
      <c r="C42" s="314" t="s">
        <v>60</v>
      </c>
      <c r="D42" s="183" t="s">
        <v>154</v>
      </c>
      <c r="E42" s="184" t="s">
        <v>65</v>
      </c>
      <c r="F42" s="27" t="s">
        <v>73</v>
      </c>
      <c r="G42" s="131"/>
      <c r="H42" s="131"/>
      <c r="I42" s="131"/>
      <c r="J42" s="131"/>
      <c r="K42" s="161"/>
      <c r="L42" s="161"/>
      <c r="M42" s="24"/>
      <c r="N42" s="24"/>
      <c r="O42" s="25"/>
      <c r="P42" s="25"/>
      <c r="Q42" s="25"/>
      <c r="R42" s="25"/>
      <c r="S42" s="24"/>
      <c r="T42" s="24"/>
      <c r="U42" s="346" t="s">
        <v>79</v>
      </c>
      <c r="V42" s="323">
        <v>150</v>
      </c>
      <c r="W42" s="323">
        <v>164</v>
      </c>
      <c r="X42" s="323">
        <v>155</v>
      </c>
    </row>
    <row r="43" spans="1:24" ht="18" customHeight="1">
      <c r="A43" s="312"/>
      <c r="B43" s="313"/>
      <c r="C43" s="314"/>
      <c r="D43" s="183"/>
      <c r="E43" s="185"/>
      <c r="G43" s="145"/>
      <c r="H43" s="91"/>
      <c r="I43" s="24"/>
      <c r="J43" s="24"/>
      <c r="K43" s="146"/>
      <c r="L43" s="91"/>
      <c r="M43" s="24"/>
      <c r="N43" s="24"/>
      <c r="O43" s="25"/>
      <c r="P43" s="25"/>
      <c r="Q43" s="25"/>
      <c r="R43" s="25"/>
      <c r="S43" s="24"/>
      <c r="T43" s="24"/>
      <c r="U43" s="348"/>
      <c r="V43" s="324"/>
      <c r="W43" s="324"/>
      <c r="X43" s="324"/>
    </row>
    <row r="44" spans="1:24" ht="20.25" customHeight="1">
      <c r="A44" s="312"/>
      <c r="B44" s="313"/>
      <c r="C44" s="314"/>
      <c r="D44" s="183"/>
      <c r="E44" s="185"/>
      <c r="F44" s="27"/>
      <c r="G44" s="24"/>
      <c r="H44" s="24"/>
      <c r="I44" s="24"/>
      <c r="J44" s="24"/>
      <c r="K44" s="24"/>
      <c r="L44" s="24"/>
      <c r="M44" s="24"/>
      <c r="N44" s="24"/>
      <c r="O44" s="25"/>
      <c r="P44" s="25"/>
      <c r="Q44" s="25"/>
      <c r="R44" s="25"/>
      <c r="S44" s="24"/>
      <c r="T44" s="24"/>
      <c r="U44" s="346" t="s">
        <v>81</v>
      </c>
      <c r="V44" s="323" t="s">
        <v>162</v>
      </c>
      <c r="W44" s="323" t="s">
        <v>163</v>
      </c>
      <c r="X44" s="323" t="s">
        <v>164</v>
      </c>
    </row>
    <row r="45" spans="1:24" ht="19.5" customHeight="1">
      <c r="A45" s="312"/>
      <c r="B45" s="313"/>
      <c r="C45" s="314"/>
      <c r="D45" s="183"/>
      <c r="E45" s="185"/>
      <c r="F45" s="23"/>
      <c r="G45" s="24"/>
      <c r="H45" s="24"/>
      <c r="I45" s="24"/>
      <c r="J45" s="24"/>
      <c r="K45" s="24"/>
      <c r="L45" s="24"/>
      <c r="M45" s="24"/>
      <c r="N45" s="24"/>
      <c r="O45" s="25"/>
      <c r="P45" s="25"/>
      <c r="Q45" s="25"/>
      <c r="R45" s="25"/>
      <c r="S45" s="24"/>
      <c r="T45" s="24"/>
      <c r="U45" s="347"/>
      <c r="V45" s="324"/>
      <c r="W45" s="324"/>
      <c r="X45" s="324"/>
    </row>
    <row r="46" spans="1:24" ht="12.75">
      <c r="A46" s="312"/>
      <c r="B46" s="313"/>
      <c r="C46" s="314"/>
      <c r="D46" s="183"/>
      <c r="E46" s="186"/>
      <c r="F46" s="28" t="s">
        <v>17</v>
      </c>
      <c r="G46" s="139">
        <f>SUM(G42:G45)</f>
        <v>0</v>
      </c>
      <c r="H46" s="139">
        <f>SUM(H42:H45)</f>
        <v>0</v>
      </c>
      <c r="I46" s="139"/>
      <c r="J46" s="139"/>
      <c r="K46" s="159">
        <f>SUM(K42:K45)</f>
        <v>0</v>
      </c>
      <c r="L46" s="159">
        <f>SUM(L42:L45)</f>
        <v>0</v>
      </c>
      <c r="M46" s="29"/>
      <c r="N46" s="29"/>
      <c r="O46" s="29"/>
      <c r="P46" s="29"/>
      <c r="Q46" s="29"/>
      <c r="R46" s="29"/>
      <c r="S46" s="29"/>
      <c r="T46" s="29"/>
      <c r="U46" s="30"/>
      <c r="V46" s="30"/>
      <c r="W46" s="30"/>
      <c r="X46" s="30"/>
    </row>
    <row r="47" spans="1:24" ht="25.5">
      <c r="A47" s="312" t="s">
        <v>60</v>
      </c>
      <c r="B47" s="313" t="s">
        <v>20</v>
      </c>
      <c r="C47" s="314" t="s">
        <v>61</v>
      </c>
      <c r="D47" s="183" t="s">
        <v>117</v>
      </c>
      <c r="E47" s="184" t="s">
        <v>65</v>
      </c>
      <c r="F47" s="23" t="s">
        <v>66</v>
      </c>
      <c r="G47" s="161">
        <v>16.7</v>
      </c>
      <c r="H47" s="161">
        <v>16.7</v>
      </c>
      <c r="I47" s="161">
        <v>12.8</v>
      </c>
      <c r="J47" s="147"/>
      <c r="K47" s="147"/>
      <c r="L47" s="147"/>
      <c r="M47" s="147"/>
      <c r="N47" s="131"/>
      <c r="O47" s="137"/>
      <c r="P47" s="148"/>
      <c r="Q47" s="137"/>
      <c r="R47" s="137"/>
      <c r="S47" s="131"/>
      <c r="T47" s="131"/>
      <c r="U47" s="48" t="s">
        <v>79</v>
      </c>
      <c r="V47" s="47">
        <v>60</v>
      </c>
      <c r="W47" s="47">
        <v>58</v>
      </c>
      <c r="X47" s="47">
        <v>54</v>
      </c>
    </row>
    <row r="48" spans="1:24" ht="12.75">
      <c r="A48" s="312"/>
      <c r="B48" s="313"/>
      <c r="C48" s="314"/>
      <c r="D48" s="183"/>
      <c r="E48" s="185"/>
      <c r="F48" s="127"/>
      <c r="G48" s="162"/>
      <c r="H48" s="162"/>
      <c r="I48" s="162"/>
      <c r="J48" s="149"/>
      <c r="K48" s="149"/>
      <c r="L48" s="149"/>
      <c r="M48" s="150"/>
      <c r="N48" s="150"/>
      <c r="O48" s="151"/>
      <c r="P48" s="151"/>
      <c r="Q48" s="151"/>
      <c r="R48" s="151"/>
      <c r="S48" s="150"/>
      <c r="T48" s="150"/>
      <c r="U48" s="128"/>
      <c r="V48" s="128"/>
      <c r="W48" s="128"/>
      <c r="X48" s="128"/>
    </row>
    <row r="49" spans="1:24" ht="12.75">
      <c r="A49" s="312"/>
      <c r="B49" s="313"/>
      <c r="C49" s="314"/>
      <c r="D49" s="183"/>
      <c r="E49" s="185"/>
      <c r="F49" s="127"/>
      <c r="G49" s="149"/>
      <c r="H49" s="149"/>
      <c r="I49" s="149"/>
      <c r="J49" s="149"/>
      <c r="K49" s="149"/>
      <c r="L49" s="149"/>
      <c r="M49" s="150"/>
      <c r="N49" s="150"/>
      <c r="O49" s="151"/>
      <c r="P49" s="151"/>
      <c r="Q49" s="151"/>
      <c r="R49" s="151"/>
      <c r="S49" s="150"/>
      <c r="T49" s="150"/>
      <c r="U49" s="128"/>
      <c r="V49" s="128"/>
      <c r="W49" s="128"/>
      <c r="X49" s="128"/>
    </row>
    <row r="50" spans="1:24" ht="51.75" customHeight="1">
      <c r="A50" s="312"/>
      <c r="B50" s="313"/>
      <c r="C50" s="314"/>
      <c r="D50" s="183"/>
      <c r="E50" s="186"/>
      <c r="F50" s="28"/>
      <c r="G50" s="159">
        <f>SUM(G47:G49)</f>
        <v>16.7</v>
      </c>
      <c r="H50" s="159">
        <f>SUM(H47:H49)</f>
        <v>16.7</v>
      </c>
      <c r="I50" s="159">
        <f>SUM(I47:I49)</f>
        <v>12.8</v>
      </c>
      <c r="J50" s="139"/>
      <c r="K50" s="139"/>
      <c r="L50" s="139"/>
      <c r="M50" s="29"/>
      <c r="N50" s="29"/>
      <c r="O50" s="29"/>
      <c r="P50" s="29"/>
      <c r="Q50" s="29"/>
      <c r="R50" s="29"/>
      <c r="S50" s="29"/>
      <c r="T50" s="29"/>
      <c r="U50" s="30"/>
      <c r="V50" s="30"/>
      <c r="W50" s="30"/>
      <c r="X50" s="30"/>
    </row>
    <row r="51" spans="1:24" ht="25.5" customHeight="1">
      <c r="A51" s="312" t="s">
        <v>60</v>
      </c>
      <c r="B51" s="313" t="s">
        <v>20</v>
      </c>
      <c r="C51" s="314" t="s">
        <v>62</v>
      </c>
      <c r="D51" s="183" t="s">
        <v>180</v>
      </c>
      <c r="E51" s="184" t="s">
        <v>65</v>
      </c>
      <c r="F51" s="23" t="s">
        <v>66</v>
      </c>
      <c r="G51" s="131"/>
      <c r="H51" s="131"/>
      <c r="I51" s="131"/>
      <c r="J51" s="131"/>
      <c r="K51" s="131"/>
      <c r="L51" s="131"/>
      <c r="M51" s="131"/>
      <c r="N51" s="131"/>
      <c r="O51" s="137"/>
      <c r="P51" s="137"/>
      <c r="Q51" s="137"/>
      <c r="R51" s="137"/>
      <c r="S51" s="161"/>
      <c r="T51" s="161"/>
      <c r="U51" s="48" t="s">
        <v>79</v>
      </c>
      <c r="V51" s="47">
        <v>573</v>
      </c>
      <c r="W51" s="47">
        <v>580</v>
      </c>
      <c r="X51" s="47">
        <v>580</v>
      </c>
    </row>
    <row r="52" spans="1:24" ht="27" customHeight="1">
      <c r="A52" s="312"/>
      <c r="B52" s="313"/>
      <c r="C52" s="314"/>
      <c r="D52" s="183"/>
      <c r="E52" s="185"/>
      <c r="F52" s="27"/>
      <c r="G52" s="131"/>
      <c r="H52" s="131"/>
      <c r="I52" s="131"/>
      <c r="J52" s="131"/>
      <c r="K52" s="131"/>
      <c r="L52" s="131"/>
      <c r="M52" s="131"/>
      <c r="N52" s="131"/>
      <c r="O52" s="137"/>
      <c r="P52" s="137"/>
      <c r="Q52" s="137"/>
      <c r="R52" s="137"/>
      <c r="S52" s="161"/>
      <c r="T52" s="161"/>
      <c r="U52" s="45" t="s">
        <v>179</v>
      </c>
      <c r="V52" s="47">
        <v>23</v>
      </c>
      <c r="W52" s="47">
        <v>24</v>
      </c>
      <c r="X52" s="47">
        <v>24</v>
      </c>
    </row>
    <row r="53" spans="1:24" ht="19.5" customHeight="1">
      <c r="A53" s="312"/>
      <c r="B53" s="313"/>
      <c r="C53" s="314"/>
      <c r="D53" s="183"/>
      <c r="E53" s="185"/>
      <c r="F53" s="23"/>
      <c r="G53" s="131"/>
      <c r="H53" s="131"/>
      <c r="I53" s="131"/>
      <c r="J53" s="131"/>
      <c r="K53" s="131"/>
      <c r="L53" s="131"/>
      <c r="M53" s="131"/>
      <c r="N53" s="131"/>
      <c r="O53" s="137"/>
      <c r="P53" s="137"/>
      <c r="Q53" s="137"/>
      <c r="R53" s="137"/>
      <c r="S53" s="161"/>
      <c r="T53" s="161"/>
      <c r="U53" s="26"/>
      <c r="V53" s="26"/>
      <c r="W53" s="26"/>
      <c r="X53" s="26"/>
    </row>
    <row r="54" spans="1:24" ht="38.25" customHeight="1">
      <c r="A54" s="312"/>
      <c r="B54" s="313"/>
      <c r="C54" s="314"/>
      <c r="D54" s="183"/>
      <c r="E54" s="186"/>
      <c r="F54" s="28" t="s">
        <v>17</v>
      </c>
      <c r="G54" s="139">
        <f>SUM(G51:G53)</f>
        <v>0</v>
      </c>
      <c r="H54" s="139">
        <f>SUM(H51:H53)</f>
        <v>0</v>
      </c>
      <c r="I54" s="139">
        <f>SUM(I51:I53)</f>
        <v>0</v>
      </c>
      <c r="J54" s="139"/>
      <c r="K54" s="139">
        <f>SUM(K51:K53)</f>
        <v>0</v>
      </c>
      <c r="L54" s="139">
        <f>SUM(L51:L53)</f>
        <v>0</v>
      </c>
      <c r="M54" s="139">
        <f>SUM(M51:M53)</f>
        <v>0</v>
      </c>
      <c r="N54" s="139"/>
      <c r="O54" s="139"/>
      <c r="P54" s="139"/>
      <c r="Q54" s="139"/>
      <c r="R54" s="139"/>
      <c r="S54" s="159">
        <f>SUM(S51:S53)</f>
        <v>0</v>
      </c>
      <c r="T54" s="159">
        <f>SUM(T51:T53)</f>
        <v>0</v>
      </c>
      <c r="U54" s="30"/>
      <c r="V54" s="30"/>
      <c r="W54" s="30"/>
      <c r="X54" s="30"/>
    </row>
    <row r="55" spans="1:24" ht="24" customHeight="1">
      <c r="A55" s="31" t="s">
        <v>60</v>
      </c>
      <c r="B55" s="32" t="s">
        <v>20</v>
      </c>
      <c r="C55" s="317" t="s">
        <v>21</v>
      </c>
      <c r="D55" s="318"/>
      <c r="E55" s="318"/>
      <c r="F55" s="319"/>
      <c r="G55" s="160">
        <f>SUM(G41,G46,G54,G50)</f>
        <v>16.7</v>
      </c>
      <c r="H55" s="160">
        <f>SUM(H41,H46,H54,H50)</f>
        <v>16.7</v>
      </c>
      <c r="I55" s="160">
        <f>SUM(I41,I46,I54,I50)</f>
        <v>12.8</v>
      </c>
      <c r="J55" s="140"/>
      <c r="K55" s="160">
        <f>SUM(K41,K46,K54)</f>
        <v>0</v>
      </c>
      <c r="L55" s="160">
        <f>SUM(L41,L46,L54)</f>
        <v>0</v>
      </c>
      <c r="M55" s="160">
        <f>SUM(M41,M46,M54)</f>
        <v>0</v>
      </c>
      <c r="N55" s="141"/>
      <c r="O55" s="140"/>
      <c r="P55" s="140"/>
      <c r="Q55" s="140"/>
      <c r="R55" s="140"/>
      <c r="S55" s="160">
        <f>SUM(S41,S46,S54)</f>
        <v>0</v>
      </c>
      <c r="T55" s="160">
        <f>SUM(T41,T46,T54)</f>
        <v>0</v>
      </c>
      <c r="U55" s="36"/>
      <c r="V55" s="36"/>
      <c r="W55" s="36"/>
      <c r="X55" s="36"/>
    </row>
    <row r="56" spans="1:24" ht="18" customHeight="1">
      <c r="A56" s="19" t="s">
        <v>60</v>
      </c>
      <c r="B56" s="20" t="s">
        <v>60</v>
      </c>
      <c r="C56" s="190" t="s">
        <v>82</v>
      </c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2"/>
    </row>
    <row r="57" spans="1:24" ht="26.25" customHeight="1">
      <c r="A57" s="312" t="s">
        <v>60</v>
      </c>
      <c r="B57" s="313" t="s">
        <v>60</v>
      </c>
      <c r="C57" s="314" t="s">
        <v>20</v>
      </c>
      <c r="D57" s="183" t="s">
        <v>115</v>
      </c>
      <c r="E57" s="184" t="s">
        <v>65</v>
      </c>
      <c r="F57" s="49" t="s">
        <v>66</v>
      </c>
      <c r="G57" s="104"/>
      <c r="H57" s="104"/>
      <c r="I57" s="104"/>
      <c r="J57" s="104"/>
      <c r="K57" s="24"/>
      <c r="L57" s="24"/>
      <c r="M57" s="24"/>
      <c r="N57" s="24"/>
      <c r="O57" s="25"/>
      <c r="P57" s="25"/>
      <c r="Q57" s="25"/>
      <c r="R57" s="25"/>
      <c r="S57" s="24"/>
      <c r="T57" s="24"/>
      <c r="U57" s="45" t="s">
        <v>79</v>
      </c>
      <c r="V57" s="47">
        <v>360</v>
      </c>
      <c r="W57" s="47">
        <v>200</v>
      </c>
      <c r="X57" s="47">
        <v>350</v>
      </c>
    </row>
    <row r="58" spans="1:24" ht="18" customHeight="1">
      <c r="A58" s="312"/>
      <c r="B58" s="313"/>
      <c r="C58" s="314"/>
      <c r="D58" s="183"/>
      <c r="E58" s="185"/>
      <c r="F58" s="50"/>
      <c r="G58" s="104"/>
      <c r="H58" s="104"/>
      <c r="I58" s="104"/>
      <c r="J58" s="104"/>
      <c r="K58" s="104"/>
      <c r="L58" s="104"/>
      <c r="M58" s="24"/>
      <c r="N58" s="24"/>
      <c r="O58" s="25"/>
      <c r="P58" s="25"/>
      <c r="Q58" s="25"/>
      <c r="R58" s="25"/>
      <c r="S58" s="24"/>
      <c r="T58" s="24"/>
      <c r="U58" s="26"/>
      <c r="V58" s="26"/>
      <c r="W58" s="26"/>
      <c r="X58" s="26"/>
    </row>
    <row r="59" spans="1:24" ht="19.5" customHeight="1">
      <c r="A59" s="312"/>
      <c r="B59" s="313"/>
      <c r="C59" s="314"/>
      <c r="D59" s="183"/>
      <c r="E59" s="185"/>
      <c r="F59" s="23"/>
      <c r="G59" s="104"/>
      <c r="H59" s="104"/>
      <c r="I59" s="104"/>
      <c r="J59" s="104"/>
      <c r="K59" s="104"/>
      <c r="L59" s="104"/>
      <c r="M59" s="24"/>
      <c r="N59" s="24"/>
      <c r="O59" s="25"/>
      <c r="P59" s="25"/>
      <c r="Q59" s="25"/>
      <c r="R59" s="25"/>
      <c r="S59" s="24"/>
      <c r="T59" s="24"/>
      <c r="U59" s="26"/>
      <c r="V59" s="26"/>
      <c r="W59" s="26"/>
      <c r="X59" s="26"/>
    </row>
    <row r="60" spans="1:24" ht="12.75">
      <c r="A60" s="312"/>
      <c r="B60" s="313"/>
      <c r="C60" s="314"/>
      <c r="D60" s="183"/>
      <c r="E60" s="186"/>
      <c r="F60" s="28" t="s">
        <v>17</v>
      </c>
      <c r="G60" s="105">
        <f>SUM(G57:G59)</f>
        <v>0</v>
      </c>
      <c r="H60" s="105">
        <f>SUM(H57:H59)</f>
        <v>0</v>
      </c>
      <c r="I60" s="105"/>
      <c r="J60" s="105"/>
      <c r="K60" s="29">
        <f>SUM(K57:K59)</f>
        <v>0</v>
      </c>
      <c r="L60" s="29">
        <f>SUM(L57:L59)</f>
        <v>0</v>
      </c>
      <c r="M60" s="29"/>
      <c r="N60" s="29"/>
      <c r="O60" s="29"/>
      <c r="P60" s="29"/>
      <c r="Q60" s="29"/>
      <c r="R60" s="29"/>
      <c r="S60" s="29"/>
      <c r="T60" s="29"/>
      <c r="U60" s="30"/>
      <c r="V60" s="30"/>
      <c r="W60" s="30"/>
      <c r="X60" s="30"/>
    </row>
    <row r="61" spans="1:24" ht="25.5" customHeight="1">
      <c r="A61" s="312" t="s">
        <v>60</v>
      </c>
      <c r="B61" s="313" t="s">
        <v>60</v>
      </c>
      <c r="C61" s="314" t="s">
        <v>60</v>
      </c>
      <c r="D61" s="183" t="s">
        <v>118</v>
      </c>
      <c r="E61" s="184" t="s">
        <v>65</v>
      </c>
      <c r="F61" s="49" t="s">
        <v>80</v>
      </c>
      <c r="G61" s="104"/>
      <c r="H61" s="104"/>
      <c r="I61" s="104"/>
      <c r="J61" s="104"/>
      <c r="K61" s="24"/>
      <c r="L61" s="24"/>
      <c r="M61" s="24"/>
      <c r="N61" s="24"/>
      <c r="O61" s="25"/>
      <c r="P61" s="25"/>
      <c r="Q61" s="25"/>
      <c r="R61" s="25"/>
      <c r="S61" s="24"/>
      <c r="T61" s="24"/>
      <c r="U61" s="45" t="s">
        <v>75</v>
      </c>
      <c r="V61" s="47">
        <v>3</v>
      </c>
      <c r="W61" s="47">
        <v>3</v>
      </c>
      <c r="X61" s="47">
        <v>3</v>
      </c>
    </row>
    <row r="62" spans="1:24" ht="18" customHeight="1">
      <c r="A62" s="312"/>
      <c r="B62" s="313"/>
      <c r="C62" s="314"/>
      <c r="D62" s="183"/>
      <c r="E62" s="185"/>
      <c r="F62" s="27"/>
      <c r="G62" s="104"/>
      <c r="H62" s="104"/>
      <c r="I62" s="104"/>
      <c r="J62" s="104"/>
      <c r="K62" s="104"/>
      <c r="L62" s="104"/>
      <c r="M62" s="24"/>
      <c r="N62" s="24"/>
      <c r="O62" s="25"/>
      <c r="P62" s="25"/>
      <c r="Q62" s="25"/>
      <c r="R62" s="25"/>
      <c r="S62" s="24"/>
      <c r="T62" s="24"/>
      <c r="U62" s="26"/>
      <c r="V62" s="26"/>
      <c r="W62" s="26"/>
      <c r="X62" s="26"/>
    </row>
    <row r="63" spans="1:24" ht="19.5" customHeight="1">
      <c r="A63" s="312"/>
      <c r="B63" s="313"/>
      <c r="C63" s="314"/>
      <c r="D63" s="183"/>
      <c r="E63" s="185"/>
      <c r="F63" s="23"/>
      <c r="G63" s="104"/>
      <c r="H63" s="104"/>
      <c r="I63" s="104"/>
      <c r="J63" s="104"/>
      <c r="K63" s="104"/>
      <c r="L63" s="104"/>
      <c r="M63" s="24"/>
      <c r="N63" s="24"/>
      <c r="O63" s="25"/>
      <c r="P63" s="25"/>
      <c r="Q63" s="25"/>
      <c r="R63" s="25"/>
      <c r="S63" s="24"/>
      <c r="T63" s="24"/>
      <c r="U63" s="26"/>
      <c r="V63" s="26"/>
      <c r="W63" s="26"/>
      <c r="X63" s="26"/>
    </row>
    <row r="64" spans="1:24" ht="12.75">
      <c r="A64" s="312"/>
      <c r="B64" s="313"/>
      <c r="C64" s="314"/>
      <c r="D64" s="183"/>
      <c r="E64" s="186"/>
      <c r="F64" s="28" t="s">
        <v>17</v>
      </c>
      <c r="G64" s="105">
        <f>SUM(G61:G63)</f>
        <v>0</v>
      </c>
      <c r="H64" s="105">
        <f>SUM(H61:H63)</f>
        <v>0</v>
      </c>
      <c r="I64" s="105"/>
      <c r="J64" s="105"/>
      <c r="K64" s="29">
        <f>SUM(K61:K63)</f>
        <v>0</v>
      </c>
      <c r="L64" s="29">
        <f>SUM(L61:L63)</f>
        <v>0</v>
      </c>
      <c r="M64" s="29"/>
      <c r="N64" s="29"/>
      <c r="O64" s="29"/>
      <c r="P64" s="29"/>
      <c r="Q64" s="29"/>
      <c r="R64" s="29"/>
      <c r="S64" s="29"/>
      <c r="T64" s="29"/>
      <c r="U64" s="30"/>
      <c r="V64" s="30"/>
      <c r="W64" s="30"/>
      <c r="X64" s="30"/>
    </row>
    <row r="65" spans="1:24" ht="24" customHeight="1">
      <c r="A65" s="312" t="s">
        <v>60</v>
      </c>
      <c r="B65" s="313" t="s">
        <v>60</v>
      </c>
      <c r="C65" s="314" t="s">
        <v>61</v>
      </c>
      <c r="D65" s="183" t="s">
        <v>134</v>
      </c>
      <c r="E65" s="184" t="s">
        <v>65</v>
      </c>
      <c r="F65" s="23" t="s">
        <v>66</v>
      </c>
      <c r="G65" s="104"/>
      <c r="H65" s="104"/>
      <c r="I65" s="104"/>
      <c r="J65" s="104"/>
      <c r="K65" s="24"/>
      <c r="L65" s="24"/>
      <c r="M65" s="24"/>
      <c r="N65" s="24"/>
      <c r="O65" s="25"/>
      <c r="P65" s="25"/>
      <c r="Q65" s="25"/>
      <c r="R65" s="25"/>
      <c r="S65" s="24"/>
      <c r="T65" s="24"/>
      <c r="U65" s="45" t="s">
        <v>79</v>
      </c>
      <c r="V65" s="47">
        <v>120</v>
      </c>
      <c r="W65" s="47">
        <v>120</v>
      </c>
      <c r="X65" s="47">
        <v>100</v>
      </c>
    </row>
    <row r="66" spans="1:24" ht="18" customHeight="1">
      <c r="A66" s="312"/>
      <c r="B66" s="313"/>
      <c r="C66" s="314"/>
      <c r="D66" s="183"/>
      <c r="E66" s="185"/>
      <c r="F66" s="27"/>
      <c r="G66" s="104"/>
      <c r="H66" s="104"/>
      <c r="I66" s="104"/>
      <c r="J66" s="104"/>
      <c r="K66" s="104"/>
      <c r="L66" s="104"/>
      <c r="M66" s="24"/>
      <c r="N66" s="24"/>
      <c r="O66" s="25"/>
      <c r="P66" s="25"/>
      <c r="Q66" s="25"/>
      <c r="R66" s="25"/>
      <c r="S66" s="24"/>
      <c r="T66" s="24"/>
      <c r="U66" s="26"/>
      <c r="V66" s="26"/>
      <c r="W66" s="26"/>
      <c r="X66" s="26"/>
    </row>
    <row r="67" spans="1:24" ht="19.5" customHeight="1">
      <c r="A67" s="312"/>
      <c r="B67" s="313"/>
      <c r="C67" s="314"/>
      <c r="D67" s="183"/>
      <c r="E67" s="185"/>
      <c r="F67" s="23"/>
      <c r="G67" s="104"/>
      <c r="H67" s="104"/>
      <c r="I67" s="104"/>
      <c r="J67" s="104"/>
      <c r="K67" s="104"/>
      <c r="L67" s="104"/>
      <c r="M67" s="24"/>
      <c r="N67" s="24"/>
      <c r="O67" s="25"/>
      <c r="P67" s="25"/>
      <c r="Q67" s="25"/>
      <c r="R67" s="25"/>
      <c r="S67" s="24"/>
      <c r="T67" s="24"/>
      <c r="U67" s="26"/>
      <c r="V67" s="26"/>
      <c r="W67" s="26"/>
      <c r="X67" s="26"/>
    </row>
    <row r="68" spans="1:24" ht="12.75">
      <c r="A68" s="312"/>
      <c r="B68" s="313"/>
      <c r="C68" s="314"/>
      <c r="D68" s="183"/>
      <c r="E68" s="186"/>
      <c r="F68" s="28" t="s">
        <v>17</v>
      </c>
      <c r="G68" s="105">
        <f>SUM(G65:G67)</f>
        <v>0</v>
      </c>
      <c r="H68" s="105">
        <f>SUM(H65:H67)</f>
        <v>0</v>
      </c>
      <c r="I68" s="105"/>
      <c r="J68" s="105"/>
      <c r="K68" s="29">
        <f>SUM(K65:K67)</f>
        <v>0</v>
      </c>
      <c r="L68" s="29">
        <f>SUM(L65:L67)</f>
        <v>0</v>
      </c>
      <c r="M68" s="29"/>
      <c r="N68" s="29"/>
      <c r="O68" s="29"/>
      <c r="P68" s="29"/>
      <c r="Q68" s="29"/>
      <c r="R68" s="29"/>
      <c r="S68" s="29"/>
      <c r="T68" s="29"/>
      <c r="U68" s="30"/>
      <c r="V68" s="30"/>
      <c r="W68" s="30"/>
      <c r="X68" s="30"/>
    </row>
    <row r="69" spans="1:24" ht="24" customHeight="1">
      <c r="A69" s="21" t="s">
        <v>60</v>
      </c>
      <c r="B69" s="42" t="s">
        <v>60</v>
      </c>
      <c r="C69" s="335" t="s">
        <v>21</v>
      </c>
      <c r="D69" s="336"/>
      <c r="E69" s="336"/>
      <c r="F69" s="337"/>
      <c r="G69" s="152">
        <f>SUM(G60,G64,G68)</f>
        <v>0</v>
      </c>
      <c r="H69" s="152">
        <f>SUM(H60,H64,H68)</f>
        <v>0</v>
      </c>
      <c r="I69" s="152"/>
      <c r="J69" s="152"/>
      <c r="K69" s="37">
        <f>SUM(K60,K64,K68)</f>
        <v>0</v>
      </c>
      <c r="L69" s="37">
        <f>SUM(L60,L64,L68)</f>
        <v>0</v>
      </c>
      <c r="M69" s="38"/>
      <c r="N69" s="38"/>
      <c r="O69" s="37"/>
      <c r="P69" s="39"/>
      <c r="Q69" s="39"/>
      <c r="R69" s="37"/>
      <c r="S69" s="37"/>
      <c r="T69" s="37"/>
      <c r="U69" s="40"/>
      <c r="V69" s="40"/>
      <c r="W69" s="40"/>
      <c r="X69" s="40"/>
    </row>
    <row r="70" spans="1:24" ht="24" customHeight="1">
      <c r="A70" s="21" t="s">
        <v>60</v>
      </c>
      <c r="B70" s="43"/>
      <c r="C70" s="338" t="s">
        <v>22</v>
      </c>
      <c r="D70" s="338"/>
      <c r="E70" s="338"/>
      <c r="F70" s="339"/>
      <c r="G70" s="163">
        <f>SUM(G55,G69)</f>
        <v>16.7</v>
      </c>
      <c r="H70" s="163">
        <f aca="true" t="shared" si="1" ref="H70:M70">SUM(H55,H69)</f>
        <v>16.7</v>
      </c>
      <c r="I70" s="163">
        <f t="shared" si="1"/>
        <v>12.8</v>
      </c>
      <c r="J70" s="153"/>
      <c r="K70" s="163">
        <f>SUM(K55,K69)</f>
        <v>0</v>
      </c>
      <c r="L70" s="163">
        <f>SUM(L55,L69)</f>
        <v>0</v>
      </c>
      <c r="M70" s="163">
        <f t="shared" si="1"/>
        <v>0</v>
      </c>
      <c r="N70" s="153"/>
      <c r="O70" s="153"/>
      <c r="P70" s="153"/>
      <c r="Q70" s="153"/>
      <c r="R70" s="153"/>
      <c r="S70" s="163">
        <f>SUM(S55,S69)</f>
        <v>0</v>
      </c>
      <c r="T70" s="163">
        <f>SUM(T55,T69)</f>
        <v>0</v>
      </c>
      <c r="U70" s="41"/>
      <c r="V70" s="41"/>
      <c r="W70" s="41"/>
      <c r="X70" s="41"/>
    </row>
    <row r="71" spans="1:24" ht="15.75" customHeight="1">
      <c r="A71" s="44" t="s">
        <v>61</v>
      </c>
      <c r="B71" s="340" t="s">
        <v>83</v>
      </c>
      <c r="C71" s="341"/>
      <c r="D71" s="341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2"/>
    </row>
    <row r="72" spans="1:24" ht="18" customHeight="1">
      <c r="A72" s="21" t="s">
        <v>61</v>
      </c>
      <c r="B72" s="22" t="s">
        <v>20</v>
      </c>
      <c r="C72" s="343" t="s">
        <v>84</v>
      </c>
      <c r="D72" s="344"/>
      <c r="E72" s="344"/>
      <c r="F72" s="344"/>
      <c r="G72" s="344"/>
      <c r="H72" s="344"/>
      <c r="I72" s="344"/>
      <c r="J72" s="344"/>
      <c r="K72" s="344"/>
      <c r="L72" s="344"/>
      <c r="M72" s="344"/>
      <c r="N72" s="344"/>
      <c r="O72" s="344"/>
      <c r="P72" s="344"/>
      <c r="Q72" s="344"/>
      <c r="R72" s="344"/>
      <c r="S72" s="344"/>
      <c r="T72" s="344"/>
      <c r="U72" s="344"/>
      <c r="V72" s="344"/>
      <c r="W72" s="344"/>
      <c r="X72" s="345"/>
    </row>
    <row r="73" spans="1:24" ht="25.5" customHeight="1">
      <c r="A73" s="312" t="s">
        <v>61</v>
      </c>
      <c r="B73" s="313" t="s">
        <v>20</v>
      </c>
      <c r="C73" s="314" t="s">
        <v>20</v>
      </c>
      <c r="D73" s="183" t="s">
        <v>86</v>
      </c>
      <c r="E73" s="184" t="s">
        <v>65</v>
      </c>
      <c r="F73" s="23" t="s">
        <v>66</v>
      </c>
      <c r="G73" s="104"/>
      <c r="H73" s="104"/>
      <c r="I73" s="104"/>
      <c r="J73" s="104"/>
      <c r="K73" s="24"/>
      <c r="L73" s="24"/>
      <c r="M73" s="24"/>
      <c r="N73" s="24"/>
      <c r="O73" s="25"/>
      <c r="P73" s="25"/>
      <c r="Q73" s="25"/>
      <c r="R73" s="25"/>
      <c r="S73" s="24"/>
      <c r="T73" s="24"/>
      <c r="U73" s="45" t="s">
        <v>87</v>
      </c>
      <c r="V73" s="26">
        <v>4</v>
      </c>
      <c r="W73" s="26"/>
      <c r="X73" s="26"/>
    </row>
    <row r="74" spans="1:24" ht="30" customHeight="1">
      <c r="A74" s="312"/>
      <c r="B74" s="313"/>
      <c r="C74" s="314"/>
      <c r="D74" s="183"/>
      <c r="E74" s="185"/>
      <c r="F74" s="27" t="s">
        <v>66</v>
      </c>
      <c r="G74" s="104"/>
      <c r="H74" s="104"/>
      <c r="I74" s="104"/>
      <c r="J74" s="104"/>
      <c r="K74" s="24"/>
      <c r="L74" s="24"/>
      <c r="M74" s="24"/>
      <c r="N74" s="24"/>
      <c r="O74" s="25"/>
      <c r="P74" s="25"/>
      <c r="Q74" s="25"/>
      <c r="R74" s="25"/>
      <c r="S74" s="24"/>
      <c r="T74" s="24"/>
      <c r="U74" s="52" t="s">
        <v>88</v>
      </c>
      <c r="V74" s="26">
        <v>5</v>
      </c>
      <c r="W74" s="26">
        <v>5</v>
      </c>
      <c r="X74" s="26">
        <v>5</v>
      </c>
    </row>
    <row r="75" spans="1:24" ht="29.25" customHeight="1">
      <c r="A75" s="312"/>
      <c r="B75" s="313"/>
      <c r="C75" s="314"/>
      <c r="D75" s="183"/>
      <c r="E75" s="185"/>
      <c r="F75" s="23" t="s">
        <v>80</v>
      </c>
      <c r="G75" s="104"/>
      <c r="H75" s="104"/>
      <c r="I75" s="104"/>
      <c r="J75" s="104"/>
      <c r="K75" s="104"/>
      <c r="L75" s="104"/>
      <c r="M75" s="24"/>
      <c r="N75" s="24"/>
      <c r="O75" s="25"/>
      <c r="P75" s="25"/>
      <c r="Q75" s="25"/>
      <c r="R75" s="25"/>
      <c r="S75" s="24"/>
      <c r="T75" s="24"/>
      <c r="U75" s="26"/>
      <c r="V75" s="26"/>
      <c r="W75" s="26"/>
      <c r="X75" s="26"/>
    </row>
    <row r="76" spans="1:24" ht="52.5" customHeight="1">
      <c r="A76" s="312"/>
      <c r="B76" s="313"/>
      <c r="C76" s="314"/>
      <c r="D76" s="183"/>
      <c r="E76" s="186"/>
      <c r="F76" s="28" t="s">
        <v>17</v>
      </c>
      <c r="G76" s="105">
        <f>SUM(G73:G75)</f>
        <v>0</v>
      </c>
      <c r="H76" s="105">
        <f>SUM(H73:H75)</f>
        <v>0</v>
      </c>
      <c r="I76" s="105"/>
      <c r="J76" s="105"/>
      <c r="K76" s="29">
        <f>SUM(K73:K75)</f>
        <v>0</v>
      </c>
      <c r="L76" s="29">
        <f>SUM(L73:L75)</f>
        <v>0</v>
      </c>
      <c r="M76" s="29"/>
      <c r="N76" s="29"/>
      <c r="O76" s="29"/>
      <c r="P76" s="29"/>
      <c r="Q76" s="29"/>
      <c r="R76" s="29"/>
      <c r="S76" s="29"/>
      <c r="T76" s="29"/>
      <c r="U76" s="30"/>
      <c r="V76" s="30"/>
      <c r="W76" s="30"/>
      <c r="X76" s="30"/>
    </row>
    <row r="77" spans="1:24" ht="27.75" customHeight="1">
      <c r="A77" s="312" t="s">
        <v>61</v>
      </c>
      <c r="B77" s="313" t="s">
        <v>20</v>
      </c>
      <c r="C77" s="314" t="s">
        <v>60</v>
      </c>
      <c r="D77" s="183" t="s">
        <v>89</v>
      </c>
      <c r="E77" s="184" t="s">
        <v>65</v>
      </c>
      <c r="F77" s="23" t="s">
        <v>80</v>
      </c>
      <c r="G77" s="24"/>
      <c r="H77" s="24"/>
      <c r="I77" s="24"/>
      <c r="J77" s="24"/>
      <c r="K77" s="24"/>
      <c r="L77" s="24"/>
      <c r="M77" s="24"/>
      <c r="N77" s="24"/>
      <c r="O77" s="25"/>
      <c r="P77" s="25"/>
      <c r="Q77" s="25"/>
      <c r="R77" s="25"/>
      <c r="S77" s="24"/>
      <c r="T77" s="24"/>
      <c r="U77" s="45" t="s">
        <v>90</v>
      </c>
      <c r="V77" s="26">
        <v>30</v>
      </c>
      <c r="W77" s="26">
        <v>30</v>
      </c>
      <c r="X77" s="26">
        <v>30</v>
      </c>
    </row>
    <row r="78" spans="1:24" ht="18" customHeight="1">
      <c r="A78" s="312"/>
      <c r="B78" s="313"/>
      <c r="C78" s="314"/>
      <c r="D78" s="183"/>
      <c r="E78" s="185"/>
      <c r="F78" s="27"/>
      <c r="G78" s="24"/>
      <c r="H78" s="24"/>
      <c r="I78" s="24"/>
      <c r="J78" s="24"/>
      <c r="K78" s="24"/>
      <c r="L78" s="24"/>
      <c r="M78" s="24"/>
      <c r="N78" s="24"/>
      <c r="O78" s="25"/>
      <c r="P78" s="25"/>
      <c r="Q78" s="25"/>
      <c r="R78" s="25"/>
      <c r="S78" s="24"/>
      <c r="T78" s="24"/>
      <c r="U78" s="26"/>
      <c r="V78" s="26"/>
      <c r="W78" s="26"/>
      <c r="X78" s="26"/>
    </row>
    <row r="79" spans="1:24" ht="19.5" customHeight="1">
      <c r="A79" s="312"/>
      <c r="B79" s="313"/>
      <c r="C79" s="314"/>
      <c r="D79" s="183"/>
      <c r="E79" s="185"/>
      <c r="F79" s="23"/>
      <c r="G79" s="24"/>
      <c r="H79" s="24"/>
      <c r="I79" s="24"/>
      <c r="J79" s="24"/>
      <c r="K79" s="24"/>
      <c r="L79" s="24"/>
      <c r="M79" s="24"/>
      <c r="N79" s="24"/>
      <c r="O79" s="25"/>
      <c r="P79" s="25"/>
      <c r="Q79" s="25"/>
      <c r="R79" s="25"/>
      <c r="S79" s="24"/>
      <c r="T79" s="24"/>
      <c r="U79" s="26"/>
      <c r="V79" s="26"/>
      <c r="W79" s="26"/>
      <c r="X79" s="26"/>
    </row>
    <row r="80" spans="1:24" ht="12.75">
      <c r="A80" s="312"/>
      <c r="B80" s="313"/>
      <c r="C80" s="314"/>
      <c r="D80" s="183"/>
      <c r="E80" s="186"/>
      <c r="F80" s="28" t="s">
        <v>17</v>
      </c>
      <c r="G80" s="105">
        <f>SUM(G77:G79)</f>
        <v>0</v>
      </c>
      <c r="H80" s="105">
        <f>SUM(H77:H79)</f>
        <v>0</v>
      </c>
      <c r="I80" s="105"/>
      <c r="J80" s="105"/>
      <c r="K80" s="105">
        <f>SUM(K77:K79)</f>
        <v>0</v>
      </c>
      <c r="L80" s="105">
        <f>SUM(L77:L79)</f>
        <v>0</v>
      </c>
      <c r="M80" s="29"/>
      <c r="N80" s="29"/>
      <c r="O80" s="29"/>
      <c r="P80" s="29"/>
      <c r="Q80" s="29"/>
      <c r="R80" s="29"/>
      <c r="S80" s="29"/>
      <c r="T80" s="29"/>
      <c r="U80" s="30"/>
      <c r="V80" s="30"/>
      <c r="W80" s="30"/>
      <c r="X80" s="30"/>
    </row>
    <row r="81" spans="1:24" ht="24" customHeight="1">
      <c r="A81" s="31" t="s">
        <v>61</v>
      </c>
      <c r="B81" s="32" t="s">
        <v>20</v>
      </c>
      <c r="C81" s="317" t="s">
        <v>21</v>
      </c>
      <c r="D81" s="318"/>
      <c r="E81" s="318"/>
      <c r="F81" s="319"/>
      <c r="G81" s="154">
        <f>SUM(G76,G80)</f>
        <v>0</v>
      </c>
      <c r="H81" s="154">
        <f>SUM(H76,H80)</f>
        <v>0</v>
      </c>
      <c r="I81" s="154"/>
      <c r="J81" s="154"/>
      <c r="K81" s="33">
        <f>SUM(K76,K80)</f>
        <v>0</v>
      </c>
      <c r="L81" s="33">
        <f>SUM(L76,L80)</f>
        <v>0</v>
      </c>
      <c r="M81" s="34"/>
      <c r="N81" s="34"/>
      <c r="O81" s="33"/>
      <c r="P81" s="35"/>
      <c r="Q81" s="35"/>
      <c r="R81" s="33"/>
      <c r="S81" s="33">
        <f>SUM(S76,S80)</f>
        <v>0</v>
      </c>
      <c r="T81" s="33">
        <f>SUM(T76,T80)</f>
        <v>0</v>
      </c>
      <c r="U81" s="36"/>
      <c r="V81" s="36"/>
      <c r="W81" s="36"/>
      <c r="X81" s="36"/>
    </row>
    <row r="82" spans="1:24" ht="18" customHeight="1">
      <c r="A82" s="19" t="s">
        <v>61</v>
      </c>
      <c r="B82" s="20" t="s">
        <v>60</v>
      </c>
      <c r="C82" s="190" t="s">
        <v>85</v>
      </c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2"/>
    </row>
    <row r="83" spans="1:24" ht="27.75" customHeight="1">
      <c r="A83" s="312" t="s">
        <v>61</v>
      </c>
      <c r="B83" s="313" t="s">
        <v>60</v>
      </c>
      <c r="C83" s="314" t="s">
        <v>20</v>
      </c>
      <c r="D83" s="183" t="s">
        <v>166</v>
      </c>
      <c r="E83" s="184" t="s">
        <v>65</v>
      </c>
      <c r="F83" s="23" t="s">
        <v>80</v>
      </c>
      <c r="G83" s="98"/>
      <c r="H83" s="98"/>
      <c r="I83" s="98"/>
      <c r="J83" s="97"/>
      <c r="K83" s="97"/>
      <c r="L83" s="97"/>
      <c r="M83" s="97"/>
      <c r="N83" s="24"/>
      <c r="O83" s="25"/>
      <c r="P83" s="25"/>
      <c r="Q83" s="25"/>
      <c r="R83" s="25"/>
      <c r="S83" s="24"/>
      <c r="T83" s="24"/>
      <c r="U83" s="45" t="s">
        <v>167</v>
      </c>
      <c r="V83">
        <v>2</v>
      </c>
      <c r="W83" s="26">
        <v>2</v>
      </c>
      <c r="X83" s="26">
        <v>2</v>
      </c>
    </row>
    <row r="84" spans="1:24" ht="25.5">
      <c r="A84" s="312"/>
      <c r="B84" s="313"/>
      <c r="C84" s="314"/>
      <c r="D84" s="183"/>
      <c r="E84" s="185"/>
      <c r="F84" s="23" t="s">
        <v>66</v>
      </c>
      <c r="G84" s="24"/>
      <c r="H84" s="24"/>
      <c r="I84" s="24"/>
      <c r="J84" s="24"/>
      <c r="K84" s="24"/>
      <c r="L84" s="24"/>
      <c r="M84" s="24"/>
      <c r="N84" s="24"/>
      <c r="O84" s="25"/>
      <c r="P84" s="25"/>
      <c r="Q84" s="25"/>
      <c r="R84" s="25"/>
      <c r="S84" s="24"/>
      <c r="T84" s="24"/>
      <c r="U84" s="45" t="s">
        <v>168</v>
      </c>
      <c r="V84" s="26">
        <v>2</v>
      </c>
      <c r="W84" s="26">
        <v>2</v>
      </c>
      <c r="X84" s="26">
        <v>2</v>
      </c>
    </row>
    <row r="85" spans="1:24" ht="33" customHeight="1">
      <c r="A85" s="312"/>
      <c r="B85" s="313"/>
      <c r="C85" s="314"/>
      <c r="D85" s="183"/>
      <c r="E85" s="185"/>
      <c r="F85" s="23" t="s">
        <v>80</v>
      </c>
      <c r="G85" s="24"/>
      <c r="H85" s="24"/>
      <c r="I85" s="24"/>
      <c r="J85" s="24"/>
      <c r="K85" s="24"/>
      <c r="L85" s="24"/>
      <c r="M85" s="24"/>
      <c r="N85" s="24"/>
      <c r="O85" s="25"/>
      <c r="P85" s="25"/>
      <c r="Q85" s="25"/>
      <c r="R85" s="25"/>
      <c r="S85" s="24"/>
      <c r="T85" s="24"/>
      <c r="U85" s="45" t="s">
        <v>169</v>
      </c>
      <c r="V85" s="26">
        <v>2</v>
      </c>
      <c r="W85" s="26">
        <v>2</v>
      </c>
      <c r="X85" s="26">
        <v>2</v>
      </c>
    </row>
    <row r="86" spans="1:24" ht="12.75">
      <c r="A86" s="312"/>
      <c r="B86" s="313"/>
      <c r="C86" s="314"/>
      <c r="D86" s="183"/>
      <c r="E86" s="186"/>
      <c r="F86" s="28" t="s">
        <v>17</v>
      </c>
      <c r="G86" s="105">
        <f>SUM(G83:G85)</f>
        <v>0</v>
      </c>
      <c r="H86" s="105">
        <f aca="true" t="shared" si="2" ref="H86:M86">SUM(H83:H85)</f>
        <v>0</v>
      </c>
      <c r="I86" s="105">
        <f t="shared" si="2"/>
        <v>0</v>
      </c>
      <c r="J86" s="105"/>
      <c r="K86" s="105">
        <f t="shared" si="2"/>
        <v>0</v>
      </c>
      <c r="L86" s="105">
        <f t="shared" si="2"/>
        <v>0</v>
      </c>
      <c r="M86" s="105">
        <f t="shared" si="2"/>
        <v>0</v>
      </c>
      <c r="N86" s="29"/>
      <c r="O86" s="29"/>
      <c r="P86" s="29"/>
      <c r="Q86" s="29"/>
      <c r="R86" s="29"/>
      <c r="S86" s="29"/>
      <c r="T86" s="29"/>
      <c r="U86" s="30"/>
      <c r="V86" s="30"/>
      <c r="W86" s="30"/>
      <c r="X86" s="30"/>
    </row>
    <row r="87" spans="1:24" ht="28.5" customHeight="1">
      <c r="A87" s="312" t="s">
        <v>61</v>
      </c>
      <c r="B87" s="313" t="s">
        <v>60</v>
      </c>
      <c r="C87" s="314" t="s">
        <v>60</v>
      </c>
      <c r="D87" s="183" t="s">
        <v>91</v>
      </c>
      <c r="E87" s="184" t="s">
        <v>65</v>
      </c>
      <c r="F87" s="96" t="s">
        <v>66</v>
      </c>
      <c r="G87" s="104"/>
      <c r="H87" s="104"/>
      <c r="I87" s="104"/>
      <c r="J87" s="104"/>
      <c r="K87" s="24"/>
      <c r="L87" s="24"/>
      <c r="M87" s="24"/>
      <c r="N87" s="24"/>
      <c r="O87" s="25"/>
      <c r="P87" s="25"/>
      <c r="Q87" s="25"/>
      <c r="R87" s="25"/>
      <c r="S87" s="24"/>
      <c r="T87" s="24"/>
      <c r="U87" s="45" t="s">
        <v>93</v>
      </c>
      <c r="V87" s="26">
        <v>16</v>
      </c>
      <c r="W87" s="26">
        <v>16</v>
      </c>
      <c r="X87" s="26">
        <v>16</v>
      </c>
    </row>
    <row r="88" spans="1:24" ht="27.75" customHeight="1">
      <c r="A88" s="312"/>
      <c r="B88" s="313"/>
      <c r="C88" s="314"/>
      <c r="D88" s="183"/>
      <c r="E88" s="185"/>
      <c r="F88" s="95"/>
      <c r="G88" s="104"/>
      <c r="H88" s="104"/>
      <c r="I88" s="104"/>
      <c r="J88" s="104"/>
      <c r="K88" s="104"/>
      <c r="L88" s="104"/>
      <c r="M88" s="104"/>
      <c r="N88" s="24"/>
      <c r="O88" s="25"/>
      <c r="P88" s="25"/>
      <c r="Q88" s="25"/>
      <c r="R88" s="25"/>
      <c r="S88" s="24"/>
      <c r="T88" s="24"/>
      <c r="U88" s="45" t="s">
        <v>79</v>
      </c>
      <c r="V88" s="26">
        <v>370</v>
      </c>
      <c r="W88" s="26">
        <v>370</v>
      </c>
      <c r="X88" s="26">
        <v>370</v>
      </c>
    </row>
    <row r="89" spans="1:24" ht="19.5" customHeight="1">
      <c r="A89" s="312"/>
      <c r="B89" s="313"/>
      <c r="C89" s="314"/>
      <c r="D89" s="183"/>
      <c r="E89" s="185"/>
      <c r="F89" s="23"/>
      <c r="G89" s="104"/>
      <c r="H89" s="104"/>
      <c r="I89" s="104"/>
      <c r="J89" s="104"/>
      <c r="K89" s="24"/>
      <c r="L89" s="24"/>
      <c r="M89" s="24"/>
      <c r="N89" s="24"/>
      <c r="O89" s="25"/>
      <c r="P89" s="25"/>
      <c r="Q89" s="25"/>
      <c r="R89" s="25"/>
      <c r="S89" s="24"/>
      <c r="T89" s="24"/>
      <c r="U89" s="26"/>
      <c r="V89" s="26"/>
      <c r="W89" s="26"/>
      <c r="X89" s="26"/>
    </row>
    <row r="90" spans="1:24" ht="12.75">
      <c r="A90" s="312"/>
      <c r="B90" s="313"/>
      <c r="C90" s="314"/>
      <c r="D90" s="183"/>
      <c r="E90" s="186"/>
      <c r="F90" s="28" t="s">
        <v>17</v>
      </c>
      <c r="G90" s="105">
        <f>SUM(G87:G89)</f>
        <v>0</v>
      </c>
      <c r="H90" s="105">
        <f aca="true" t="shared" si="3" ref="H90:M90">SUM(H87:H89)</f>
        <v>0</v>
      </c>
      <c r="I90" s="105">
        <f t="shared" si="3"/>
        <v>0</v>
      </c>
      <c r="J90" s="105"/>
      <c r="K90" s="29">
        <f t="shared" si="3"/>
        <v>0</v>
      </c>
      <c r="L90" s="29">
        <f t="shared" si="3"/>
        <v>0</v>
      </c>
      <c r="M90" s="29">
        <f t="shared" si="3"/>
        <v>0</v>
      </c>
      <c r="N90" s="29"/>
      <c r="O90" s="29"/>
      <c r="P90" s="29"/>
      <c r="Q90" s="29"/>
      <c r="R90" s="29"/>
      <c r="S90" s="29">
        <f>SUM(S87:S89)</f>
        <v>0</v>
      </c>
      <c r="T90" s="29">
        <f>SUM(T87:T89)</f>
        <v>0</v>
      </c>
      <c r="U90" s="30"/>
      <c r="V90" s="30"/>
      <c r="W90" s="30"/>
      <c r="X90" s="30"/>
    </row>
    <row r="91" spans="1:24" ht="26.25" customHeight="1">
      <c r="A91" s="312" t="s">
        <v>61</v>
      </c>
      <c r="B91" s="313" t="s">
        <v>60</v>
      </c>
      <c r="C91" s="314" t="s">
        <v>61</v>
      </c>
      <c r="D91" s="183" t="s">
        <v>92</v>
      </c>
      <c r="E91" s="184" t="s">
        <v>65</v>
      </c>
      <c r="F91" s="333" t="s">
        <v>66</v>
      </c>
      <c r="G91" s="104"/>
      <c r="H91" s="104"/>
      <c r="I91" s="104"/>
      <c r="J91" s="104"/>
      <c r="K91" s="24"/>
      <c r="L91" s="24"/>
      <c r="M91" s="24"/>
      <c r="N91" s="24"/>
      <c r="O91" s="25"/>
      <c r="P91" s="25"/>
      <c r="Q91" s="25"/>
      <c r="R91" s="25"/>
      <c r="S91" s="24"/>
      <c r="T91" s="24"/>
      <c r="U91" s="45" t="s">
        <v>79</v>
      </c>
      <c r="V91" s="91">
        <v>459</v>
      </c>
      <c r="W91" s="91">
        <v>432</v>
      </c>
      <c r="X91" s="91">
        <v>432</v>
      </c>
    </row>
    <row r="92" spans="1:24" ht="29.25" customHeight="1">
      <c r="A92" s="312"/>
      <c r="B92" s="313"/>
      <c r="C92" s="314"/>
      <c r="D92" s="183"/>
      <c r="E92" s="185"/>
      <c r="F92" s="334"/>
      <c r="G92" s="104"/>
      <c r="H92" s="104"/>
      <c r="I92" s="104"/>
      <c r="J92" s="104"/>
      <c r="K92" s="104"/>
      <c r="L92" s="104"/>
      <c r="M92" s="104"/>
      <c r="N92" s="24"/>
      <c r="O92" s="25"/>
      <c r="P92" s="25"/>
      <c r="Q92" s="25"/>
      <c r="R92" s="25"/>
      <c r="S92" s="24"/>
      <c r="T92" s="24"/>
      <c r="U92" s="45" t="s">
        <v>181</v>
      </c>
      <c r="V92" s="91">
        <v>17</v>
      </c>
      <c r="W92" s="91">
        <v>16</v>
      </c>
      <c r="X92" s="91">
        <v>16</v>
      </c>
    </row>
    <row r="93" spans="1:24" ht="19.5" customHeight="1">
      <c r="A93" s="312"/>
      <c r="B93" s="313"/>
      <c r="C93" s="314"/>
      <c r="D93" s="183"/>
      <c r="E93" s="185"/>
      <c r="F93" s="23"/>
      <c r="G93" s="104"/>
      <c r="H93" s="104"/>
      <c r="I93" s="104"/>
      <c r="J93" s="104"/>
      <c r="K93" s="104"/>
      <c r="L93" s="104"/>
      <c r="M93" s="104"/>
      <c r="N93" s="24"/>
      <c r="O93" s="25"/>
      <c r="P93" s="25"/>
      <c r="Q93" s="25"/>
      <c r="R93" s="25"/>
      <c r="S93" s="24"/>
      <c r="T93" s="24"/>
      <c r="U93" s="26"/>
      <c r="V93" s="26"/>
      <c r="W93" s="26"/>
      <c r="X93" s="26"/>
    </row>
    <row r="94" spans="1:24" ht="12.75">
      <c r="A94" s="312"/>
      <c r="B94" s="313"/>
      <c r="C94" s="314"/>
      <c r="D94" s="183"/>
      <c r="E94" s="186"/>
      <c r="F94" s="28" t="s">
        <v>17</v>
      </c>
      <c r="G94" s="105">
        <f>SUM(G91:G93)</f>
        <v>0</v>
      </c>
      <c r="H94" s="105">
        <f aca="true" t="shared" si="4" ref="H94:M94">SUM(H91:H93)</f>
        <v>0</v>
      </c>
      <c r="I94" s="105">
        <f t="shared" si="4"/>
        <v>0</v>
      </c>
      <c r="J94" s="105"/>
      <c r="K94" s="29">
        <f t="shared" si="4"/>
        <v>0</v>
      </c>
      <c r="L94" s="29">
        <f t="shared" si="4"/>
        <v>0</v>
      </c>
      <c r="M94" s="29">
        <f t="shared" si="4"/>
        <v>0</v>
      </c>
      <c r="N94" s="29"/>
      <c r="O94" s="29"/>
      <c r="P94" s="29"/>
      <c r="Q94" s="29"/>
      <c r="R94" s="29"/>
      <c r="S94" s="29">
        <f>SUM(S91:S93)</f>
        <v>0</v>
      </c>
      <c r="T94" s="29">
        <f>SUM(T91:T93)</f>
        <v>0</v>
      </c>
      <c r="U94" s="30"/>
      <c r="V94" s="30"/>
      <c r="W94" s="30"/>
      <c r="X94" s="30"/>
    </row>
    <row r="95" spans="1:24" ht="24" customHeight="1">
      <c r="A95" s="31" t="s">
        <v>61</v>
      </c>
      <c r="B95" s="32" t="s">
        <v>60</v>
      </c>
      <c r="C95" s="317" t="s">
        <v>21</v>
      </c>
      <c r="D95" s="318"/>
      <c r="E95" s="318"/>
      <c r="F95" s="319"/>
      <c r="G95" s="154">
        <f>SUM(G86,G90,G94,)</f>
        <v>0</v>
      </c>
      <c r="H95" s="154">
        <f>SUM(H86,H90,H94)</f>
        <v>0</v>
      </c>
      <c r="I95" s="154">
        <f>SUM(I86,I90,I94,)</f>
        <v>0</v>
      </c>
      <c r="J95" s="154"/>
      <c r="K95" s="33">
        <f>SUM(K86,K90,K94)</f>
        <v>0</v>
      </c>
      <c r="L95" s="33">
        <f>SUM(L86,L90,L94)</f>
        <v>0</v>
      </c>
      <c r="M95" s="33">
        <f>SUM(M86,M90,M94)</f>
        <v>0</v>
      </c>
      <c r="N95" s="34"/>
      <c r="O95" s="33"/>
      <c r="P95" s="35"/>
      <c r="Q95" s="35"/>
      <c r="R95" s="33"/>
      <c r="S95" s="33">
        <f>SUM(S86,S90,S94)</f>
        <v>0</v>
      </c>
      <c r="T95" s="33">
        <f>SUM(T86,T90,T94)</f>
        <v>0</v>
      </c>
      <c r="U95" s="36"/>
      <c r="V95" s="36"/>
      <c r="W95" s="36"/>
      <c r="X95" s="36"/>
    </row>
    <row r="96" spans="1:24" ht="18" customHeight="1">
      <c r="A96" s="19" t="s">
        <v>61</v>
      </c>
      <c r="B96" s="20" t="s">
        <v>61</v>
      </c>
      <c r="C96" s="190" t="s">
        <v>125</v>
      </c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2"/>
    </row>
    <row r="97" spans="1:24" ht="27.75" customHeight="1">
      <c r="A97" s="312" t="s">
        <v>61</v>
      </c>
      <c r="B97" s="313" t="s">
        <v>61</v>
      </c>
      <c r="C97" s="314" t="s">
        <v>20</v>
      </c>
      <c r="D97" s="183" t="s">
        <v>170</v>
      </c>
      <c r="E97" s="184" t="s">
        <v>65</v>
      </c>
      <c r="F97" s="23" t="s">
        <v>66</v>
      </c>
      <c r="G97" s="104"/>
      <c r="H97" s="104"/>
      <c r="I97" s="104"/>
      <c r="J97" s="104"/>
      <c r="K97" s="24"/>
      <c r="L97" s="24"/>
      <c r="M97" s="24"/>
      <c r="N97" s="24"/>
      <c r="O97" s="25"/>
      <c r="P97" s="25"/>
      <c r="Q97" s="25"/>
      <c r="R97" s="25"/>
      <c r="S97" s="24"/>
      <c r="T97" s="24"/>
      <c r="U97" s="45" t="s">
        <v>127</v>
      </c>
      <c r="V97" s="26">
        <v>4</v>
      </c>
      <c r="W97" s="26">
        <v>4</v>
      </c>
      <c r="X97" s="26">
        <v>4</v>
      </c>
    </row>
    <row r="98" spans="1:24" ht="18" customHeight="1">
      <c r="A98" s="312"/>
      <c r="B98" s="313"/>
      <c r="C98" s="314"/>
      <c r="D98" s="183"/>
      <c r="E98" s="185"/>
      <c r="F98" s="27"/>
      <c r="G98" s="104"/>
      <c r="H98" s="104"/>
      <c r="I98" s="104"/>
      <c r="J98" s="104"/>
      <c r="K98" s="104"/>
      <c r="L98" s="104"/>
      <c r="M98" s="104"/>
      <c r="N98" s="24"/>
      <c r="O98" s="25"/>
      <c r="P98" s="25"/>
      <c r="Q98" s="25"/>
      <c r="R98" s="25"/>
      <c r="S98" s="104"/>
      <c r="T98" s="104"/>
      <c r="U98" s="26"/>
      <c r="V98" s="26"/>
      <c r="W98" s="26"/>
      <c r="X98" s="26"/>
    </row>
    <row r="99" spans="1:24" ht="19.5" customHeight="1">
      <c r="A99" s="312"/>
      <c r="B99" s="313"/>
      <c r="C99" s="314"/>
      <c r="D99" s="183"/>
      <c r="E99" s="185"/>
      <c r="F99" s="23"/>
      <c r="G99" s="104"/>
      <c r="H99" s="104"/>
      <c r="I99" s="104"/>
      <c r="J99" s="104"/>
      <c r="K99" s="104"/>
      <c r="L99" s="104"/>
      <c r="M99" s="104"/>
      <c r="N99" s="24"/>
      <c r="O99" s="25"/>
      <c r="P99" s="25"/>
      <c r="Q99" s="25"/>
      <c r="R99" s="25"/>
      <c r="S99" s="104"/>
      <c r="T99" s="104"/>
      <c r="U99" s="26"/>
      <c r="V99" s="26"/>
      <c r="W99" s="26"/>
      <c r="X99" s="26"/>
    </row>
    <row r="100" spans="1:24" ht="12.75">
      <c r="A100" s="312"/>
      <c r="B100" s="313"/>
      <c r="C100" s="314"/>
      <c r="D100" s="183"/>
      <c r="E100" s="186"/>
      <c r="F100" s="28" t="s">
        <v>17</v>
      </c>
      <c r="G100" s="105">
        <f>SUM(G97:G99)</f>
        <v>0</v>
      </c>
      <c r="H100" s="105">
        <f aca="true" t="shared" si="5" ref="H100:M100">SUM(H97:H99)</f>
        <v>0</v>
      </c>
      <c r="I100" s="105">
        <f t="shared" si="5"/>
        <v>0</v>
      </c>
      <c r="J100" s="105"/>
      <c r="K100" s="29">
        <f t="shared" si="5"/>
        <v>0</v>
      </c>
      <c r="L100" s="29">
        <f t="shared" si="5"/>
        <v>0</v>
      </c>
      <c r="M100" s="29">
        <f t="shared" si="5"/>
        <v>0</v>
      </c>
      <c r="N100" s="29"/>
      <c r="O100" s="29"/>
      <c r="P100" s="29"/>
      <c r="Q100" s="29"/>
      <c r="R100" s="29"/>
      <c r="S100" s="29">
        <f>SUM(S97:S99)</f>
        <v>0</v>
      </c>
      <c r="T100" s="29">
        <f>SUM(T97:T99)</f>
        <v>0</v>
      </c>
      <c r="U100" s="30"/>
      <c r="V100" s="30"/>
      <c r="W100" s="30"/>
      <c r="X100" s="30"/>
    </row>
    <row r="101" spans="1:24" ht="28.5" customHeight="1">
      <c r="A101" s="312" t="s">
        <v>61</v>
      </c>
      <c r="B101" s="313" t="s">
        <v>61</v>
      </c>
      <c r="C101" s="314" t="s">
        <v>60</v>
      </c>
      <c r="D101" s="183" t="s">
        <v>126</v>
      </c>
      <c r="E101" s="184" t="s">
        <v>65</v>
      </c>
      <c r="F101" s="96" t="s">
        <v>66</v>
      </c>
      <c r="G101" s="104"/>
      <c r="H101" s="104"/>
      <c r="I101" s="104"/>
      <c r="J101" s="104"/>
      <c r="K101" s="24"/>
      <c r="L101" s="24"/>
      <c r="M101" s="24"/>
      <c r="N101" s="24"/>
      <c r="O101" s="25"/>
      <c r="P101" s="25"/>
      <c r="Q101" s="25"/>
      <c r="R101" s="25"/>
      <c r="S101" s="24"/>
      <c r="T101" s="24"/>
      <c r="U101" s="45" t="s">
        <v>129</v>
      </c>
      <c r="V101" s="26">
        <v>459</v>
      </c>
      <c r="W101" s="26">
        <v>432</v>
      </c>
      <c r="X101" s="26">
        <v>432</v>
      </c>
    </row>
    <row r="102" spans="1:24" ht="27.75" customHeight="1">
      <c r="A102" s="312"/>
      <c r="B102" s="313"/>
      <c r="C102" s="314"/>
      <c r="D102" s="183"/>
      <c r="E102" s="185"/>
      <c r="F102" s="95"/>
      <c r="G102" s="104"/>
      <c r="H102" s="104"/>
      <c r="I102" s="104"/>
      <c r="J102" s="104"/>
      <c r="K102" s="104"/>
      <c r="L102" s="104"/>
      <c r="M102" s="24"/>
      <c r="N102" s="24"/>
      <c r="O102" s="25"/>
      <c r="P102" s="25"/>
      <c r="Q102" s="25"/>
      <c r="R102" s="25"/>
      <c r="S102" s="24"/>
      <c r="T102" s="24"/>
      <c r="U102" s="26" t="s">
        <v>128</v>
      </c>
      <c r="V102" s="26">
        <v>17</v>
      </c>
      <c r="W102" s="26">
        <v>16</v>
      </c>
      <c r="X102" s="26">
        <v>16</v>
      </c>
    </row>
    <row r="103" spans="1:24" ht="19.5" customHeight="1">
      <c r="A103" s="312"/>
      <c r="B103" s="313"/>
      <c r="C103" s="314"/>
      <c r="D103" s="183"/>
      <c r="E103" s="185"/>
      <c r="F103" s="23"/>
      <c r="G103" s="104"/>
      <c r="H103" s="104"/>
      <c r="I103" s="104"/>
      <c r="J103" s="104"/>
      <c r="K103" s="104"/>
      <c r="L103" s="104"/>
      <c r="M103" s="24"/>
      <c r="N103" s="24"/>
      <c r="O103" s="25"/>
      <c r="P103" s="25"/>
      <c r="Q103" s="25"/>
      <c r="R103" s="25"/>
      <c r="S103" s="24"/>
      <c r="T103" s="24"/>
      <c r="U103" s="26"/>
      <c r="V103" s="26"/>
      <c r="W103" s="26"/>
      <c r="X103" s="26"/>
    </row>
    <row r="104" spans="1:24" ht="12.75">
      <c r="A104" s="312"/>
      <c r="B104" s="313"/>
      <c r="C104" s="314"/>
      <c r="D104" s="183"/>
      <c r="E104" s="186"/>
      <c r="F104" s="28" t="s">
        <v>17</v>
      </c>
      <c r="G104" s="105">
        <f>SUM(G101:G103)</f>
        <v>0</v>
      </c>
      <c r="H104" s="105">
        <f>SUM(H101:H103)</f>
        <v>0</v>
      </c>
      <c r="I104" s="105"/>
      <c r="J104" s="105"/>
      <c r="K104" s="29">
        <f>SUM(K101:K103)</f>
        <v>0</v>
      </c>
      <c r="L104" s="29">
        <f>SUM(L101:L103)</f>
        <v>0</v>
      </c>
      <c r="M104" s="29"/>
      <c r="N104" s="29"/>
      <c r="O104" s="29"/>
      <c r="P104" s="29"/>
      <c r="Q104" s="29"/>
      <c r="R104" s="29"/>
      <c r="S104" s="29"/>
      <c r="T104" s="29"/>
      <c r="U104" s="30"/>
      <c r="V104" s="30"/>
      <c r="W104" s="30"/>
      <c r="X104" s="30"/>
    </row>
    <row r="105" spans="1:24" ht="24" customHeight="1">
      <c r="A105" s="31" t="s">
        <v>61</v>
      </c>
      <c r="B105" s="32" t="s">
        <v>61</v>
      </c>
      <c r="C105" s="317" t="s">
        <v>21</v>
      </c>
      <c r="D105" s="318"/>
      <c r="E105" s="318"/>
      <c r="F105" s="319"/>
      <c r="G105" s="154">
        <f>SUM(G100,G104)</f>
        <v>0</v>
      </c>
      <c r="H105" s="154">
        <f aca="true" t="shared" si="6" ref="H105:M105">SUM(H100,H104)</f>
        <v>0</v>
      </c>
      <c r="I105" s="154">
        <f t="shared" si="6"/>
        <v>0</v>
      </c>
      <c r="J105" s="154"/>
      <c r="K105" s="33">
        <f t="shared" si="6"/>
        <v>0</v>
      </c>
      <c r="L105" s="33">
        <f t="shared" si="6"/>
        <v>0</v>
      </c>
      <c r="M105" s="33">
        <f t="shared" si="6"/>
        <v>0</v>
      </c>
      <c r="N105" s="34"/>
      <c r="O105" s="33"/>
      <c r="P105" s="35"/>
      <c r="Q105" s="35"/>
      <c r="R105" s="33"/>
      <c r="S105" s="33">
        <f>SUM(S100,S104)</f>
        <v>0</v>
      </c>
      <c r="T105" s="33">
        <f>SUM(T100,T104)</f>
        <v>0</v>
      </c>
      <c r="U105" s="36"/>
      <c r="V105" s="36"/>
      <c r="W105" s="36"/>
      <c r="X105" s="36"/>
    </row>
    <row r="106" spans="1:24" ht="24" customHeight="1">
      <c r="A106" s="4" t="s">
        <v>61</v>
      </c>
      <c r="B106" s="4"/>
      <c r="C106" s="325" t="s">
        <v>22</v>
      </c>
      <c r="D106" s="326"/>
      <c r="E106" s="326"/>
      <c r="F106" s="327"/>
      <c r="G106" s="107">
        <f>SUM(G81,G95,G105)</f>
        <v>0</v>
      </c>
      <c r="H106" s="107">
        <f>SUM(H81,H95,H105)</f>
        <v>0</v>
      </c>
      <c r="I106" s="107">
        <f>SUM(I81,I95,I105)</f>
        <v>0</v>
      </c>
      <c r="J106" s="107"/>
      <c r="K106" s="5">
        <f>SUM(K81,K95,K105)</f>
        <v>0</v>
      </c>
      <c r="L106" s="5">
        <f>SUM(L81,L95,L105)</f>
        <v>0</v>
      </c>
      <c r="M106" s="5">
        <f>SUM(M81,M95,M105)</f>
        <v>0</v>
      </c>
      <c r="N106" s="5"/>
      <c r="O106" s="5"/>
      <c r="P106" s="5"/>
      <c r="Q106" s="5"/>
      <c r="R106" s="5"/>
      <c r="S106" s="5">
        <f>SUM(S81,S95,S105)</f>
        <v>0</v>
      </c>
      <c r="T106" s="5">
        <f>SUM(T81,T95,T105)</f>
        <v>0</v>
      </c>
      <c r="U106" s="6"/>
      <c r="V106" s="6"/>
      <c r="W106" s="6"/>
      <c r="X106" s="6"/>
    </row>
    <row r="107" spans="1:24" ht="15.75" customHeight="1">
      <c r="A107" s="4" t="s">
        <v>62</v>
      </c>
      <c r="B107" s="328" t="s">
        <v>94</v>
      </c>
      <c r="C107" s="329"/>
      <c r="D107" s="329"/>
      <c r="E107" s="329"/>
      <c r="F107" s="329"/>
      <c r="G107" s="329"/>
      <c r="H107" s="329"/>
      <c r="I107" s="329"/>
      <c r="J107" s="329"/>
      <c r="K107" s="329"/>
      <c r="L107" s="329"/>
      <c r="M107" s="329"/>
      <c r="N107" s="329"/>
      <c r="O107" s="329"/>
      <c r="P107" s="329"/>
      <c r="Q107" s="329"/>
      <c r="R107" s="329"/>
      <c r="S107" s="329"/>
      <c r="T107" s="329"/>
      <c r="U107" s="329"/>
      <c r="V107" s="329"/>
      <c r="W107" s="329"/>
      <c r="X107" s="330"/>
    </row>
    <row r="108" spans="1:24" ht="18" customHeight="1">
      <c r="A108" s="19" t="s">
        <v>62</v>
      </c>
      <c r="B108" s="20" t="s">
        <v>20</v>
      </c>
      <c r="C108" s="190" t="s">
        <v>95</v>
      </c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2"/>
    </row>
    <row r="109" spans="1:24" ht="27.75" customHeight="1">
      <c r="A109" s="312" t="s">
        <v>62</v>
      </c>
      <c r="B109" s="313" t="s">
        <v>20</v>
      </c>
      <c r="C109" s="314" t="s">
        <v>20</v>
      </c>
      <c r="D109" s="183" t="s">
        <v>96</v>
      </c>
      <c r="E109" s="184" t="s">
        <v>65</v>
      </c>
      <c r="F109" s="23" t="s">
        <v>73</v>
      </c>
      <c r="G109" s="104">
        <v>0</v>
      </c>
      <c r="H109" s="104">
        <v>0</v>
      </c>
      <c r="I109" s="104"/>
      <c r="J109" s="104"/>
      <c r="K109" s="104">
        <v>0</v>
      </c>
      <c r="L109" s="104">
        <v>0</v>
      </c>
      <c r="M109" s="24"/>
      <c r="N109" s="24"/>
      <c r="O109" s="25"/>
      <c r="P109" s="25"/>
      <c r="Q109" s="25"/>
      <c r="R109" s="25"/>
      <c r="S109" s="24"/>
      <c r="T109" s="24"/>
      <c r="U109" s="331" t="s">
        <v>97</v>
      </c>
      <c r="V109" s="175"/>
      <c r="W109" s="323">
        <v>1</v>
      </c>
      <c r="X109" s="323">
        <v>1</v>
      </c>
    </row>
    <row r="110" spans="1:24" ht="18" customHeight="1">
      <c r="A110" s="312"/>
      <c r="B110" s="313"/>
      <c r="C110" s="314"/>
      <c r="D110" s="183"/>
      <c r="E110" s="185"/>
      <c r="F110" s="27" t="s">
        <v>80</v>
      </c>
      <c r="G110" s="104">
        <v>0</v>
      </c>
      <c r="H110" s="104">
        <v>0</v>
      </c>
      <c r="I110" s="104"/>
      <c r="J110" s="104"/>
      <c r="K110" s="104">
        <v>0</v>
      </c>
      <c r="L110" s="104">
        <v>0</v>
      </c>
      <c r="M110" s="24"/>
      <c r="N110" s="24"/>
      <c r="O110" s="25"/>
      <c r="P110" s="25"/>
      <c r="Q110" s="25"/>
      <c r="R110" s="25"/>
      <c r="S110" s="24"/>
      <c r="T110" s="24"/>
      <c r="U110" s="332"/>
      <c r="V110" s="176"/>
      <c r="W110" s="324"/>
      <c r="X110" s="324"/>
    </row>
    <row r="111" spans="1:24" ht="19.5" customHeight="1">
      <c r="A111" s="312"/>
      <c r="B111" s="313"/>
      <c r="C111" s="314"/>
      <c r="D111" s="183"/>
      <c r="E111" s="185"/>
      <c r="F111" s="23"/>
      <c r="G111" s="104"/>
      <c r="H111" s="104"/>
      <c r="I111" s="104"/>
      <c r="J111" s="104"/>
      <c r="K111" s="104"/>
      <c r="L111" s="104"/>
      <c r="M111" s="24"/>
      <c r="N111" s="24"/>
      <c r="O111" s="25"/>
      <c r="P111" s="25"/>
      <c r="Q111" s="25"/>
      <c r="R111" s="25"/>
      <c r="S111" s="24"/>
      <c r="T111" s="24"/>
      <c r="U111" s="26"/>
      <c r="V111" s="26"/>
      <c r="W111" s="26"/>
      <c r="X111" s="26"/>
    </row>
    <row r="112" spans="1:24" ht="12.75">
      <c r="A112" s="312"/>
      <c r="B112" s="313"/>
      <c r="C112" s="314"/>
      <c r="D112" s="183"/>
      <c r="E112" s="186"/>
      <c r="F112" s="28" t="s">
        <v>17</v>
      </c>
      <c r="G112" s="105">
        <f>SUM(G109:G111)</f>
        <v>0</v>
      </c>
      <c r="H112" s="105">
        <f>SUM(H109:H111)</f>
        <v>0</v>
      </c>
      <c r="I112" s="105"/>
      <c r="J112" s="105"/>
      <c r="K112" s="105">
        <f>SUM(K109:K111)</f>
        <v>0</v>
      </c>
      <c r="L112" s="105">
        <f>SUM(L109:L111)</f>
        <v>0</v>
      </c>
      <c r="M112" s="29"/>
      <c r="N112" s="29"/>
      <c r="O112" s="29"/>
      <c r="P112" s="29"/>
      <c r="Q112" s="29"/>
      <c r="R112" s="29"/>
      <c r="S112" s="29"/>
      <c r="T112" s="29"/>
      <c r="U112" s="30"/>
      <c r="V112" s="30"/>
      <c r="W112" s="30"/>
      <c r="X112" s="30"/>
    </row>
    <row r="113" spans="1:24" ht="65.25" customHeight="1">
      <c r="A113" s="312" t="s">
        <v>62</v>
      </c>
      <c r="B113" s="313" t="s">
        <v>20</v>
      </c>
      <c r="C113" s="314" t="s">
        <v>60</v>
      </c>
      <c r="D113" s="183" t="s">
        <v>98</v>
      </c>
      <c r="E113" s="184" t="s">
        <v>65</v>
      </c>
      <c r="F113" s="23" t="s">
        <v>72</v>
      </c>
      <c r="G113" s="104">
        <v>0</v>
      </c>
      <c r="H113" s="104">
        <v>0</v>
      </c>
      <c r="I113" s="104"/>
      <c r="J113" s="104"/>
      <c r="K113" s="24"/>
      <c r="L113" s="24"/>
      <c r="M113" s="24"/>
      <c r="N113" s="24"/>
      <c r="O113" s="25"/>
      <c r="P113" s="25"/>
      <c r="Q113" s="25"/>
      <c r="R113" s="25"/>
      <c r="S113" s="24"/>
      <c r="T113" s="24"/>
      <c r="U113" s="331" t="s">
        <v>99</v>
      </c>
      <c r="V113" s="323" t="s">
        <v>100</v>
      </c>
      <c r="W113" s="323" t="s">
        <v>101</v>
      </c>
      <c r="X113" s="323" t="s">
        <v>102</v>
      </c>
    </row>
    <row r="114" spans="1:24" ht="18" customHeight="1">
      <c r="A114" s="312"/>
      <c r="B114" s="313"/>
      <c r="C114" s="314"/>
      <c r="D114" s="183"/>
      <c r="E114" s="185"/>
      <c r="F114" s="27"/>
      <c r="G114" s="104"/>
      <c r="H114" s="104"/>
      <c r="I114" s="104"/>
      <c r="J114" s="104"/>
      <c r="K114" s="104"/>
      <c r="L114" s="104"/>
      <c r="M114" s="24"/>
      <c r="N114" s="24"/>
      <c r="O114" s="25"/>
      <c r="P114" s="25"/>
      <c r="Q114" s="25"/>
      <c r="R114" s="25"/>
      <c r="S114" s="24"/>
      <c r="T114" s="24"/>
      <c r="U114" s="332"/>
      <c r="V114" s="324"/>
      <c r="W114" s="324"/>
      <c r="X114" s="324"/>
    </row>
    <row r="115" spans="1:24" ht="19.5" customHeight="1">
      <c r="A115" s="312"/>
      <c r="B115" s="313"/>
      <c r="C115" s="314"/>
      <c r="D115" s="183"/>
      <c r="E115" s="185"/>
      <c r="F115" s="23"/>
      <c r="G115" s="104"/>
      <c r="H115" s="104"/>
      <c r="I115" s="104"/>
      <c r="J115" s="104"/>
      <c r="K115" s="104"/>
      <c r="L115" s="104"/>
      <c r="M115" s="24"/>
      <c r="N115" s="24"/>
      <c r="O115" s="25"/>
      <c r="P115" s="25"/>
      <c r="Q115" s="25"/>
      <c r="R115" s="25"/>
      <c r="S115" s="24"/>
      <c r="T115" s="24"/>
      <c r="U115" s="26"/>
      <c r="V115" s="26"/>
      <c r="W115" s="26"/>
      <c r="X115" s="26"/>
    </row>
    <row r="116" spans="1:24" ht="12.75">
      <c r="A116" s="312"/>
      <c r="B116" s="313"/>
      <c r="C116" s="314"/>
      <c r="D116" s="183"/>
      <c r="E116" s="186"/>
      <c r="F116" s="28" t="s">
        <v>17</v>
      </c>
      <c r="G116" s="105">
        <f>SUM(G113:G115)</f>
        <v>0</v>
      </c>
      <c r="H116" s="105">
        <f>SUM(H113:H115)</f>
        <v>0</v>
      </c>
      <c r="I116" s="105"/>
      <c r="J116" s="105"/>
      <c r="K116" s="29">
        <f>SUM(K113:K115)</f>
        <v>0</v>
      </c>
      <c r="L116" s="29">
        <f>SUM(L113:L115)</f>
        <v>0</v>
      </c>
      <c r="M116" s="29"/>
      <c r="N116" s="29"/>
      <c r="O116" s="29"/>
      <c r="P116" s="29"/>
      <c r="Q116" s="29"/>
      <c r="R116" s="29"/>
      <c r="S116" s="29"/>
      <c r="T116" s="29"/>
      <c r="U116" s="30"/>
      <c r="V116" s="30"/>
      <c r="W116" s="30"/>
      <c r="X116" s="30"/>
    </row>
    <row r="117" spans="1:24" ht="39" customHeight="1">
      <c r="A117" s="312" t="s">
        <v>62</v>
      </c>
      <c r="B117" s="313" t="s">
        <v>20</v>
      </c>
      <c r="C117" s="314" t="s">
        <v>61</v>
      </c>
      <c r="D117" s="183" t="s">
        <v>171</v>
      </c>
      <c r="E117" s="184" t="s">
        <v>65</v>
      </c>
      <c r="F117" s="23" t="s">
        <v>80</v>
      </c>
      <c r="G117" s="104">
        <v>0</v>
      </c>
      <c r="H117" s="104">
        <v>0</v>
      </c>
      <c r="I117" s="104"/>
      <c r="J117" s="104"/>
      <c r="K117" s="24"/>
      <c r="L117" s="24"/>
      <c r="M117" s="24"/>
      <c r="N117" s="24"/>
      <c r="O117" s="25"/>
      <c r="P117" s="25"/>
      <c r="Q117" s="25"/>
      <c r="R117" s="25"/>
      <c r="S117" s="24"/>
      <c r="T117" s="24"/>
      <c r="U117" s="45" t="s">
        <v>173</v>
      </c>
      <c r="V117" s="103" t="s">
        <v>172</v>
      </c>
      <c r="W117" s="103" t="s">
        <v>174</v>
      </c>
      <c r="X117" s="103" t="s">
        <v>174</v>
      </c>
    </row>
    <row r="118" spans="1:24" ht="18" customHeight="1">
      <c r="A118" s="312"/>
      <c r="B118" s="313"/>
      <c r="C118" s="314"/>
      <c r="D118" s="183"/>
      <c r="E118" s="185"/>
      <c r="F118" s="27" t="s">
        <v>72</v>
      </c>
      <c r="G118" s="104">
        <v>0</v>
      </c>
      <c r="H118" s="104">
        <v>0</v>
      </c>
      <c r="I118" s="104"/>
      <c r="J118" s="104"/>
      <c r="K118" s="24"/>
      <c r="L118" s="24"/>
      <c r="M118" s="24"/>
      <c r="N118" s="24"/>
      <c r="O118" s="25"/>
      <c r="P118" s="25"/>
      <c r="Q118" s="25"/>
      <c r="R118" s="25"/>
      <c r="S118" s="24"/>
      <c r="T118" s="24"/>
      <c r="U118" s="26"/>
      <c r="V118" s="26"/>
      <c r="W118" s="26"/>
      <c r="X118" s="26"/>
    </row>
    <row r="119" spans="1:24" ht="19.5" customHeight="1">
      <c r="A119" s="312"/>
      <c r="B119" s="313"/>
      <c r="C119" s="314"/>
      <c r="D119" s="183"/>
      <c r="E119" s="185"/>
      <c r="F119" s="23"/>
      <c r="G119" s="104"/>
      <c r="H119" s="104"/>
      <c r="I119" s="104"/>
      <c r="J119" s="104"/>
      <c r="K119" s="24"/>
      <c r="L119" s="24"/>
      <c r="M119" s="24"/>
      <c r="N119" s="24"/>
      <c r="O119" s="25"/>
      <c r="P119" s="25"/>
      <c r="Q119" s="25"/>
      <c r="R119" s="25"/>
      <c r="S119" s="24"/>
      <c r="T119" s="24"/>
      <c r="U119" s="26"/>
      <c r="V119" s="26"/>
      <c r="W119" s="26"/>
      <c r="X119" s="26"/>
    </row>
    <row r="120" spans="1:24" ht="12.75">
      <c r="A120" s="312"/>
      <c r="B120" s="313"/>
      <c r="C120" s="314"/>
      <c r="D120" s="183"/>
      <c r="E120" s="186"/>
      <c r="F120" s="28" t="s">
        <v>17</v>
      </c>
      <c r="G120" s="105">
        <f>SUM(G117:G119)</f>
        <v>0</v>
      </c>
      <c r="H120" s="105">
        <f>SUM(H117:H119)</f>
        <v>0</v>
      </c>
      <c r="I120" s="105"/>
      <c r="J120" s="105"/>
      <c r="K120" s="29">
        <f>SUM(K117:K119)</f>
        <v>0</v>
      </c>
      <c r="L120" s="29">
        <f>SUM(L117:L119)</f>
        <v>0</v>
      </c>
      <c r="M120" s="29"/>
      <c r="N120" s="29"/>
      <c r="O120" s="29"/>
      <c r="P120" s="29"/>
      <c r="Q120" s="29"/>
      <c r="R120" s="29"/>
      <c r="S120" s="29"/>
      <c r="T120" s="29"/>
      <c r="U120" s="30"/>
      <c r="V120" s="30"/>
      <c r="W120" s="30"/>
      <c r="X120" s="30"/>
    </row>
    <row r="121" spans="1:24" ht="24" customHeight="1">
      <c r="A121" s="31" t="s">
        <v>62</v>
      </c>
      <c r="B121" s="32" t="s">
        <v>20</v>
      </c>
      <c r="C121" s="317" t="s">
        <v>21</v>
      </c>
      <c r="D121" s="318"/>
      <c r="E121" s="318"/>
      <c r="F121" s="319"/>
      <c r="G121" s="154">
        <f>SUM(G112,G116,G120)</f>
        <v>0</v>
      </c>
      <c r="H121" s="154">
        <f>SUM(H112,H116,H120)</f>
        <v>0</v>
      </c>
      <c r="I121" s="154"/>
      <c r="J121" s="154"/>
      <c r="K121" s="33">
        <f>SUM(K112,K116,K120)</f>
        <v>0</v>
      </c>
      <c r="L121" s="33">
        <f>SUM(L112,L116,L120)</f>
        <v>0</v>
      </c>
      <c r="M121" s="34"/>
      <c r="N121" s="34"/>
      <c r="O121" s="33"/>
      <c r="P121" s="35"/>
      <c r="Q121" s="35"/>
      <c r="R121" s="33"/>
      <c r="S121" s="33"/>
      <c r="T121" s="33"/>
      <c r="U121" s="36"/>
      <c r="V121" s="36"/>
      <c r="W121" s="36"/>
      <c r="X121" s="36"/>
    </row>
    <row r="122" spans="1:24" ht="18" customHeight="1">
      <c r="A122" s="19" t="s">
        <v>62</v>
      </c>
      <c r="B122" s="20" t="s">
        <v>60</v>
      </c>
      <c r="C122" s="190" t="s">
        <v>105</v>
      </c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2"/>
    </row>
    <row r="123" spans="1:24" ht="25.5" customHeight="1">
      <c r="A123" s="312" t="s">
        <v>62</v>
      </c>
      <c r="B123" s="313" t="s">
        <v>60</v>
      </c>
      <c r="C123" s="314" t="s">
        <v>20</v>
      </c>
      <c r="D123" s="183" t="s">
        <v>132</v>
      </c>
      <c r="E123" s="184" t="s">
        <v>65</v>
      </c>
      <c r="F123" s="23" t="s">
        <v>73</v>
      </c>
      <c r="G123" s="104"/>
      <c r="H123" s="104"/>
      <c r="I123" s="104"/>
      <c r="J123" s="104"/>
      <c r="K123" s="24"/>
      <c r="L123" s="24"/>
      <c r="M123" s="24"/>
      <c r="N123" s="24"/>
      <c r="O123" s="25"/>
      <c r="P123" s="25"/>
      <c r="Q123" s="25"/>
      <c r="R123" s="119"/>
      <c r="S123" s="118"/>
      <c r="T123" s="118"/>
      <c r="U123" s="45" t="s">
        <v>133</v>
      </c>
      <c r="V123" s="26"/>
      <c r="W123" s="91" t="s">
        <v>136</v>
      </c>
      <c r="X123" s="91" t="s">
        <v>135</v>
      </c>
    </row>
    <row r="124" spans="1:24" ht="18" customHeight="1">
      <c r="A124" s="312"/>
      <c r="B124" s="313"/>
      <c r="C124" s="314"/>
      <c r="D124" s="183"/>
      <c r="E124" s="185"/>
      <c r="F124" s="27"/>
      <c r="G124" s="104"/>
      <c r="H124" s="104"/>
      <c r="I124" s="104"/>
      <c r="J124" s="104"/>
      <c r="K124" s="104"/>
      <c r="L124" s="104"/>
      <c r="M124" s="24"/>
      <c r="N124" s="24"/>
      <c r="O124" s="25"/>
      <c r="P124" s="25"/>
      <c r="Q124" s="25"/>
      <c r="R124" s="119"/>
      <c r="S124" s="118"/>
      <c r="T124" s="118"/>
      <c r="U124" s="26"/>
      <c r="V124" s="26"/>
      <c r="W124" s="26"/>
      <c r="X124" s="26"/>
    </row>
    <row r="125" spans="1:24" ht="19.5" customHeight="1">
      <c r="A125" s="312"/>
      <c r="B125" s="313"/>
      <c r="C125" s="314"/>
      <c r="D125" s="183"/>
      <c r="E125" s="185"/>
      <c r="F125" s="23"/>
      <c r="G125" s="104"/>
      <c r="H125" s="104"/>
      <c r="I125" s="104"/>
      <c r="J125" s="104"/>
      <c r="K125" s="104"/>
      <c r="L125" s="104"/>
      <c r="M125" s="24"/>
      <c r="N125" s="24"/>
      <c r="O125" s="25"/>
      <c r="P125" s="25"/>
      <c r="Q125" s="25"/>
      <c r="R125" s="119"/>
      <c r="S125" s="118"/>
      <c r="T125" s="118"/>
      <c r="U125" s="26"/>
      <c r="V125" s="26"/>
      <c r="W125" s="26"/>
      <c r="X125" s="26"/>
    </row>
    <row r="126" spans="1:24" ht="12.75">
      <c r="A126" s="312"/>
      <c r="B126" s="313"/>
      <c r="C126" s="314"/>
      <c r="D126" s="183"/>
      <c r="E126" s="186"/>
      <c r="F126" s="28" t="s">
        <v>17</v>
      </c>
      <c r="G126" s="105">
        <f>SUM(G123:G125)</f>
        <v>0</v>
      </c>
      <c r="H126" s="105">
        <f>SUM(H123:H125)</f>
        <v>0</v>
      </c>
      <c r="I126" s="105"/>
      <c r="J126" s="105"/>
      <c r="K126" s="105">
        <f>SUM(K123:K125)</f>
        <v>0</v>
      </c>
      <c r="L126" s="105">
        <f>SUM(L123:L125)</f>
        <v>0</v>
      </c>
      <c r="M126" s="29"/>
      <c r="N126" s="29"/>
      <c r="O126" s="29"/>
      <c r="P126" s="29"/>
      <c r="Q126" s="29"/>
      <c r="R126" s="122"/>
      <c r="S126" s="122"/>
      <c r="T126" s="122"/>
      <c r="U126" s="30"/>
      <c r="V126" s="30"/>
      <c r="W126" s="30"/>
      <c r="X126" s="30"/>
    </row>
    <row r="127" spans="1:24" ht="17.25" customHeight="1">
      <c r="A127" s="177" t="s">
        <v>62</v>
      </c>
      <c r="B127" s="180" t="s">
        <v>60</v>
      </c>
      <c r="C127" s="187" t="s">
        <v>60</v>
      </c>
      <c r="D127" s="320" t="s">
        <v>103</v>
      </c>
      <c r="E127" s="184" t="s">
        <v>65</v>
      </c>
      <c r="F127" s="23" t="s">
        <v>73</v>
      </c>
      <c r="G127" s="104"/>
      <c r="H127" s="104"/>
      <c r="I127" s="104"/>
      <c r="J127" s="104"/>
      <c r="K127" s="24"/>
      <c r="L127" s="24"/>
      <c r="M127" s="24"/>
      <c r="N127" s="24"/>
      <c r="O127" s="25"/>
      <c r="P127" s="25"/>
      <c r="Q127" s="25"/>
      <c r="R127" s="119"/>
      <c r="S127" s="118"/>
      <c r="T127" s="118"/>
      <c r="U127" s="323" t="s">
        <v>104</v>
      </c>
      <c r="V127" s="323">
        <v>200</v>
      </c>
      <c r="W127" s="175"/>
      <c r="X127" s="175"/>
    </row>
    <row r="128" spans="1:24" ht="18" customHeight="1">
      <c r="A128" s="178"/>
      <c r="B128" s="181"/>
      <c r="C128" s="188"/>
      <c r="D128" s="321"/>
      <c r="E128" s="185"/>
      <c r="F128" s="27" t="s">
        <v>80</v>
      </c>
      <c r="G128" s="104"/>
      <c r="H128" s="104"/>
      <c r="I128" s="104"/>
      <c r="J128" s="104"/>
      <c r="K128" s="24"/>
      <c r="L128" s="24"/>
      <c r="M128" s="24"/>
      <c r="N128" s="24"/>
      <c r="O128" s="25"/>
      <c r="P128" s="25"/>
      <c r="Q128" s="25"/>
      <c r="R128" s="119"/>
      <c r="S128" s="118"/>
      <c r="T128" s="118"/>
      <c r="U128" s="324"/>
      <c r="V128" s="324"/>
      <c r="W128" s="176"/>
      <c r="X128" s="176"/>
    </row>
    <row r="129" spans="1:24" ht="19.5" customHeight="1">
      <c r="A129" s="178"/>
      <c r="B129" s="181"/>
      <c r="C129" s="188"/>
      <c r="D129" s="321"/>
      <c r="E129" s="185"/>
      <c r="F129" s="23"/>
      <c r="G129" s="104"/>
      <c r="H129" s="104"/>
      <c r="I129" s="104"/>
      <c r="J129" s="104"/>
      <c r="K129" s="24"/>
      <c r="L129" s="24"/>
      <c r="M129" s="24"/>
      <c r="N129" s="24"/>
      <c r="O129" s="25"/>
      <c r="P129" s="25"/>
      <c r="Q129" s="25"/>
      <c r="R129" s="119"/>
      <c r="S129" s="118"/>
      <c r="T129" s="118"/>
      <c r="U129" s="26"/>
      <c r="V129" s="26"/>
      <c r="W129" s="26"/>
      <c r="X129" s="26"/>
    </row>
    <row r="130" spans="1:24" ht="12.75">
      <c r="A130" s="179"/>
      <c r="B130" s="182"/>
      <c r="C130" s="189"/>
      <c r="D130" s="322"/>
      <c r="E130" s="186"/>
      <c r="F130" s="28" t="s">
        <v>17</v>
      </c>
      <c r="G130" s="105">
        <f>SUM(G127:G129)</f>
        <v>0</v>
      </c>
      <c r="H130" s="105">
        <f>SUM(H127:H129)</f>
        <v>0</v>
      </c>
      <c r="I130" s="105"/>
      <c r="J130" s="105"/>
      <c r="K130" s="29">
        <f>SUM(K127:K129)</f>
        <v>0</v>
      </c>
      <c r="L130" s="29">
        <f>SUM(L127:L129)</f>
        <v>0</v>
      </c>
      <c r="M130" s="29"/>
      <c r="N130" s="29"/>
      <c r="O130" s="29"/>
      <c r="P130" s="29"/>
      <c r="Q130" s="29"/>
      <c r="R130" s="122"/>
      <c r="S130" s="122"/>
      <c r="T130" s="122"/>
      <c r="U130" s="30"/>
      <c r="V130" s="30"/>
      <c r="W130" s="30"/>
      <c r="X130" s="30"/>
    </row>
    <row r="131" spans="1:24" ht="17.25" customHeight="1">
      <c r="A131" s="177" t="s">
        <v>62</v>
      </c>
      <c r="B131" s="180" t="s">
        <v>60</v>
      </c>
      <c r="C131" s="187" t="s">
        <v>61</v>
      </c>
      <c r="D131" s="320" t="s">
        <v>137</v>
      </c>
      <c r="E131" s="184" t="s">
        <v>65</v>
      </c>
      <c r="F131" s="23" t="s">
        <v>73</v>
      </c>
      <c r="G131" s="104"/>
      <c r="H131" s="104"/>
      <c r="I131" s="104"/>
      <c r="J131" s="104"/>
      <c r="K131" s="24"/>
      <c r="L131" s="24"/>
      <c r="M131" s="24"/>
      <c r="N131" s="24"/>
      <c r="O131" s="25"/>
      <c r="P131" s="25"/>
      <c r="Q131" s="25"/>
      <c r="R131" s="119"/>
      <c r="S131" s="118"/>
      <c r="T131" s="118"/>
      <c r="U131" s="323" t="s">
        <v>139</v>
      </c>
      <c r="V131" s="323"/>
      <c r="W131" s="323" t="s">
        <v>140</v>
      </c>
      <c r="X131" s="323" t="s">
        <v>141</v>
      </c>
    </row>
    <row r="132" spans="1:24" ht="18" customHeight="1">
      <c r="A132" s="178"/>
      <c r="B132" s="181"/>
      <c r="C132" s="188"/>
      <c r="D132" s="321"/>
      <c r="E132" s="185"/>
      <c r="F132" s="27" t="s">
        <v>80</v>
      </c>
      <c r="G132" s="104"/>
      <c r="H132" s="104"/>
      <c r="I132" s="104"/>
      <c r="J132" s="104"/>
      <c r="K132" s="24"/>
      <c r="L132" s="24"/>
      <c r="M132" s="24"/>
      <c r="N132" s="24"/>
      <c r="O132" s="25"/>
      <c r="P132" s="25"/>
      <c r="Q132" s="25"/>
      <c r="R132" s="119"/>
      <c r="S132" s="118"/>
      <c r="T132" s="118"/>
      <c r="U132" s="324"/>
      <c r="V132" s="324"/>
      <c r="W132" s="324"/>
      <c r="X132" s="324"/>
    </row>
    <row r="133" spans="1:24" ht="19.5" customHeight="1">
      <c r="A133" s="178"/>
      <c r="B133" s="181"/>
      <c r="C133" s="188"/>
      <c r="D133" s="321"/>
      <c r="E133" s="185"/>
      <c r="F133" s="23"/>
      <c r="G133" s="104"/>
      <c r="H133" s="104"/>
      <c r="I133" s="104"/>
      <c r="J133" s="104"/>
      <c r="K133" s="24"/>
      <c r="L133" s="24"/>
      <c r="M133" s="24"/>
      <c r="N133" s="24"/>
      <c r="O133" s="25"/>
      <c r="P133" s="25"/>
      <c r="Q133" s="25"/>
      <c r="R133" s="119"/>
      <c r="S133" s="118"/>
      <c r="T133" s="118"/>
      <c r="U133" s="26"/>
      <c r="V133" s="26"/>
      <c r="W133" s="26"/>
      <c r="X133" s="26"/>
    </row>
    <row r="134" spans="1:24" ht="12.75">
      <c r="A134" s="179"/>
      <c r="B134" s="182"/>
      <c r="C134" s="189"/>
      <c r="D134" s="322"/>
      <c r="E134" s="186"/>
      <c r="F134" s="28" t="s">
        <v>17</v>
      </c>
      <c r="G134" s="105">
        <f>SUM(G131:G133)</f>
        <v>0</v>
      </c>
      <c r="H134" s="105">
        <f>SUM(H131:H133)</f>
        <v>0</v>
      </c>
      <c r="I134" s="105"/>
      <c r="J134" s="105"/>
      <c r="K134" s="29">
        <f>SUM(K131:K133)</f>
        <v>0</v>
      </c>
      <c r="L134" s="29">
        <f>SUM(L131:L133)</f>
        <v>0</v>
      </c>
      <c r="M134" s="29"/>
      <c r="N134" s="29"/>
      <c r="O134" s="29"/>
      <c r="P134" s="29"/>
      <c r="Q134" s="29"/>
      <c r="R134" s="122"/>
      <c r="S134" s="122"/>
      <c r="T134" s="122"/>
      <c r="U134" s="30"/>
      <c r="V134" s="30"/>
      <c r="W134" s="30"/>
      <c r="X134" s="30"/>
    </row>
    <row r="135" spans="1:24" ht="17.25" customHeight="1">
      <c r="A135" s="177" t="s">
        <v>62</v>
      </c>
      <c r="B135" s="180" t="s">
        <v>60</v>
      </c>
      <c r="C135" s="187" t="s">
        <v>62</v>
      </c>
      <c r="D135" s="320" t="s">
        <v>138</v>
      </c>
      <c r="E135" s="184" t="s">
        <v>65</v>
      </c>
      <c r="F135" s="23" t="s">
        <v>73</v>
      </c>
      <c r="G135" s="104"/>
      <c r="H135" s="104"/>
      <c r="I135" s="104"/>
      <c r="J135" s="104"/>
      <c r="K135" s="24"/>
      <c r="L135" s="24"/>
      <c r="M135" s="24"/>
      <c r="N135" s="24"/>
      <c r="O135" s="25"/>
      <c r="P135" s="25"/>
      <c r="Q135" s="25"/>
      <c r="R135" s="119"/>
      <c r="S135" s="118"/>
      <c r="T135" s="118"/>
      <c r="U135" s="323" t="s">
        <v>142</v>
      </c>
      <c r="V135" s="323"/>
      <c r="W135" s="323"/>
      <c r="X135" s="323">
        <v>16</v>
      </c>
    </row>
    <row r="136" spans="1:24" ht="18" customHeight="1">
      <c r="A136" s="178"/>
      <c r="B136" s="181"/>
      <c r="C136" s="188"/>
      <c r="D136" s="321"/>
      <c r="E136" s="185"/>
      <c r="F136" s="27" t="s">
        <v>80</v>
      </c>
      <c r="G136" s="104"/>
      <c r="H136" s="104"/>
      <c r="I136" s="104"/>
      <c r="J136" s="104"/>
      <c r="K136" s="24"/>
      <c r="L136" s="24"/>
      <c r="M136" s="24"/>
      <c r="N136" s="24"/>
      <c r="O136" s="25"/>
      <c r="P136" s="25"/>
      <c r="Q136" s="25"/>
      <c r="R136" s="119"/>
      <c r="S136" s="118"/>
      <c r="T136" s="118"/>
      <c r="U136" s="324"/>
      <c r="V136" s="324"/>
      <c r="W136" s="324"/>
      <c r="X136" s="324"/>
    </row>
    <row r="137" spans="1:24" ht="19.5" customHeight="1">
      <c r="A137" s="178"/>
      <c r="B137" s="181"/>
      <c r="C137" s="188"/>
      <c r="D137" s="321"/>
      <c r="E137" s="185"/>
      <c r="F137" s="23"/>
      <c r="G137" s="104"/>
      <c r="H137" s="104"/>
      <c r="I137" s="104"/>
      <c r="J137" s="104"/>
      <c r="K137" s="24"/>
      <c r="L137" s="24"/>
      <c r="M137" s="24"/>
      <c r="N137" s="24"/>
      <c r="O137" s="25"/>
      <c r="P137" s="25"/>
      <c r="Q137" s="25"/>
      <c r="R137" s="119"/>
      <c r="S137" s="118"/>
      <c r="T137" s="118"/>
      <c r="U137" s="26"/>
      <c r="V137" s="26"/>
      <c r="W137" s="26"/>
      <c r="X137" s="26"/>
    </row>
    <row r="138" spans="1:24" ht="12.75">
      <c r="A138" s="179"/>
      <c r="B138" s="182"/>
      <c r="C138" s="189"/>
      <c r="D138" s="322"/>
      <c r="E138" s="186"/>
      <c r="F138" s="28" t="s">
        <v>17</v>
      </c>
      <c r="G138" s="105">
        <f>SUM(G135:G137)</f>
        <v>0</v>
      </c>
      <c r="H138" s="105">
        <f>SUM(H135:H137)</f>
        <v>0</v>
      </c>
      <c r="I138" s="105"/>
      <c r="J138" s="105"/>
      <c r="K138" s="29">
        <f>SUM(K135:K137)</f>
        <v>0</v>
      </c>
      <c r="L138" s="29">
        <f>SUM(L135:L137)</f>
        <v>0</v>
      </c>
      <c r="M138" s="29"/>
      <c r="N138" s="29"/>
      <c r="O138" s="29"/>
      <c r="P138" s="29"/>
      <c r="Q138" s="29"/>
      <c r="R138" s="122"/>
      <c r="S138" s="122"/>
      <c r="T138" s="122"/>
      <c r="U138" s="30"/>
      <c r="V138" s="30"/>
      <c r="W138" s="30"/>
      <c r="X138" s="30"/>
    </row>
    <row r="139" spans="1:24" ht="17.25" customHeight="1">
      <c r="A139" s="177" t="s">
        <v>62</v>
      </c>
      <c r="B139" s="180" t="s">
        <v>60</v>
      </c>
      <c r="C139" s="187" t="s">
        <v>63</v>
      </c>
      <c r="D139" s="320" t="s">
        <v>145</v>
      </c>
      <c r="E139" s="184" t="s">
        <v>65</v>
      </c>
      <c r="F139" s="23" t="s">
        <v>72</v>
      </c>
      <c r="G139" s="24"/>
      <c r="H139" s="24"/>
      <c r="I139" s="24"/>
      <c r="J139" s="24"/>
      <c r="K139" s="24"/>
      <c r="L139" s="24"/>
      <c r="M139" s="24"/>
      <c r="N139" s="24"/>
      <c r="O139" s="25"/>
      <c r="P139" s="25"/>
      <c r="Q139" s="25"/>
      <c r="R139" s="119"/>
      <c r="S139" s="118"/>
      <c r="T139" s="118"/>
      <c r="U139" s="323" t="s">
        <v>146</v>
      </c>
      <c r="V139" s="323">
        <v>1</v>
      </c>
      <c r="W139" s="323">
        <v>1</v>
      </c>
      <c r="X139" s="323">
        <v>1</v>
      </c>
    </row>
    <row r="140" spans="1:24" ht="18" customHeight="1">
      <c r="A140" s="178"/>
      <c r="B140" s="181"/>
      <c r="C140" s="188"/>
      <c r="D140" s="321"/>
      <c r="E140" s="185"/>
      <c r="F140" s="27"/>
      <c r="G140" s="104"/>
      <c r="H140" s="104"/>
      <c r="I140" s="104"/>
      <c r="J140" s="104"/>
      <c r="K140" s="24"/>
      <c r="L140" s="24"/>
      <c r="M140" s="24"/>
      <c r="N140" s="24"/>
      <c r="O140" s="25"/>
      <c r="P140" s="25"/>
      <c r="Q140" s="25"/>
      <c r="R140" s="119"/>
      <c r="S140" s="118"/>
      <c r="T140" s="118"/>
      <c r="U140" s="324"/>
      <c r="V140" s="324"/>
      <c r="W140" s="324"/>
      <c r="X140" s="324"/>
    </row>
    <row r="141" spans="1:24" ht="19.5" customHeight="1">
      <c r="A141" s="178"/>
      <c r="B141" s="181"/>
      <c r="C141" s="188"/>
      <c r="D141" s="321"/>
      <c r="E141" s="185"/>
      <c r="F141" s="23"/>
      <c r="G141" s="104"/>
      <c r="H141" s="104"/>
      <c r="I141" s="104"/>
      <c r="J141" s="104"/>
      <c r="K141" s="24"/>
      <c r="L141" s="24"/>
      <c r="M141" s="24"/>
      <c r="N141" s="24"/>
      <c r="O141" s="25"/>
      <c r="P141" s="25"/>
      <c r="Q141" s="25"/>
      <c r="R141" s="119"/>
      <c r="S141" s="118"/>
      <c r="T141" s="118"/>
      <c r="U141" s="26"/>
      <c r="V141" s="26"/>
      <c r="W141" s="26"/>
      <c r="X141" s="26"/>
    </row>
    <row r="142" spans="1:24" ht="12.75">
      <c r="A142" s="179"/>
      <c r="B142" s="182"/>
      <c r="C142" s="189"/>
      <c r="D142" s="322"/>
      <c r="E142" s="186"/>
      <c r="F142" s="28" t="s">
        <v>17</v>
      </c>
      <c r="G142" s="105">
        <f>SUM(G139:G141)</f>
        <v>0</v>
      </c>
      <c r="H142" s="105">
        <f>SUM(H139:H141)</f>
        <v>0</v>
      </c>
      <c r="I142" s="105"/>
      <c r="J142" s="105"/>
      <c r="K142" s="29">
        <f>SUM(K139:K141)</f>
        <v>0</v>
      </c>
      <c r="L142" s="29">
        <f>SUM(L139:L141)</f>
        <v>0</v>
      </c>
      <c r="M142" s="29"/>
      <c r="N142" s="29"/>
      <c r="O142" s="29"/>
      <c r="P142" s="29"/>
      <c r="Q142" s="29"/>
      <c r="R142" s="122"/>
      <c r="S142" s="122"/>
      <c r="T142" s="122"/>
      <c r="U142" s="30"/>
      <c r="V142" s="30"/>
      <c r="W142" s="30"/>
      <c r="X142" s="30"/>
    </row>
    <row r="143" spans="1:24" ht="24" customHeight="1">
      <c r="A143" s="31" t="s">
        <v>62</v>
      </c>
      <c r="B143" s="32" t="s">
        <v>60</v>
      </c>
      <c r="C143" s="317" t="s">
        <v>21</v>
      </c>
      <c r="D143" s="318"/>
      <c r="E143" s="318"/>
      <c r="F143" s="319"/>
      <c r="G143" s="154">
        <f>SUM(G126,G130)</f>
        <v>0</v>
      </c>
      <c r="H143" s="154">
        <f>SUM(H126,H130)</f>
        <v>0</v>
      </c>
      <c r="I143" s="154"/>
      <c r="J143" s="154"/>
      <c r="K143" s="33">
        <f>SUM(K126,K130,K134+K138+K142)</f>
        <v>0</v>
      </c>
      <c r="L143" s="33">
        <f>SUM(L126,L130,L134+L138+L142)</f>
        <v>0</v>
      </c>
      <c r="M143" s="34"/>
      <c r="N143" s="34"/>
      <c r="O143" s="33"/>
      <c r="P143" s="35"/>
      <c r="Q143" s="35"/>
      <c r="R143" s="125"/>
      <c r="S143" s="125"/>
      <c r="T143" s="125"/>
      <c r="U143" s="36"/>
      <c r="V143" s="36"/>
      <c r="W143" s="36"/>
      <c r="X143" s="36"/>
    </row>
    <row r="144" spans="1:24" ht="24" customHeight="1">
      <c r="A144" s="4" t="s">
        <v>62</v>
      </c>
      <c r="B144" s="4"/>
      <c r="C144" s="325" t="s">
        <v>22</v>
      </c>
      <c r="D144" s="326"/>
      <c r="E144" s="326"/>
      <c r="F144" s="327"/>
      <c r="G144" s="107">
        <f>SUM(G121,G143)</f>
        <v>0</v>
      </c>
      <c r="H144" s="107">
        <f>SUM(H121,H143)</f>
        <v>0</v>
      </c>
      <c r="I144" s="107"/>
      <c r="J144" s="107"/>
      <c r="K144" s="5">
        <f>SUM(K121,K143)</f>
        <v>0</v>
      </c>
      <c r="L144" s="5">
        <f>SUM(L121,L143)</f>
        <v>0</v>
      </c>
      <c r="M144" s="5"/>
      <c r="N144" s="5"/>
      <c r="O144" s="5"/>
      <c r="P144" s="5"/>
      <c r="Q144" s="5"/>
      <c r="R144" s="5"/>
      <c r="S144" s="5"/>
      <c r="T144" s="5"/>
      <c r="U144" s="6"/>
      <c r="V144" s="6"/>
      <c r="W144" s="6"/>
      <c r="X144" s="6"/>
    </row>
    <row r="145" spans="1:24" ht="15.75" customHeight="1">
      <c r="A145" s="4" t="s">
        <v>63</v>
      </c>
      <c r="B145" s="328" t="s">
        <v>106</v>
      </c>
      <c r="C145" s="329"/>
      <c r="D145" s="329"/>
      <c r="E145" s="329"/>
      <c r="F145" s="329"/>
      <c r="G145" s="329"/>
      <c r="H145" s="329"/>
      <c r="I145" s="329"/>
      <c r="J145" s="329"/>
      <c r="K145" s="329"/>
      <c r="L145" s="329"/>
      <c r="M145" s="329"/>
      <c r="N145" s="329"/>
      <c r="O145" s="329"/>
      <c r="P145" s="329"/>
      <c r="Q145" s="329"/>
      <c r="R145" s="329"/>
      <c r="S145" s="329"/>
      <c r="T145" s="329"/>
      <c r="U145" s="329"/>
      <c r="V145" s="329"/>
      <c r="W145" s="329"/>
      <c r="X145" s="330"/>
    </row>
    <row r="146" spans="1:24" ht="18" customHeight="1">
      <c r="A146" s="19" t="s">
        <v>63</v>
      </c>
      <c r="B146" s="20" t="s">
        <v>20</v>
      </c>
      <c r="C146" s="190" t="s">
        <v>175</v>
      </c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2"/>
    </row>
    <row r="147" spans="1:24" ht="43.5" customHeight="1">
      <c r="A147" s="177" t="s">
        <v>63</v>
      </c>
      <c r="B147" s="180" t="s">
        <v>20</v>
      </c>
      <c r="C147" s="187" t="s">
        <v>20</v>
      </c>
      <c r="D147" s="320" t="s">
        <v>123</v>
      </c>
      <c r="E147" s="184" t="s">
        <v>65</v>
      </c>
      <c r="F147" s="23" t="s">
        <v>66</v>
      </c>
      <c r="G147" s="104"/>
      <c r="H147" s="104"/>
      <c r="I147" s="104"/>
      <c r="J147" s="24"/>
      <c r="K147" s="118"/>
      <c r="L147" s="118"/>
      <c r="M147" s="118"/>
      <c r="N147" s="118"/>
      <c r="O147" s="119"/>
      <c r="P147" s="119"/>
      <c r="Q147" s="119"/>
      <c r="R147" s="119"/>
      <c r="S147" s="118"/>
      <c r="T147" s="118"/>
      <c r="U147" s="45" t="s">
        <v>124</v>
      </c>
      <c r="V147" s="26" t="s">
        <v>155</v>
      </c>
      <c r="W147" s="26" t="s">
        <v>156</v>
      </c>
      <c r="X147" s="26" t="s">
        <v>157</v>
      </c>
    </row>
    <row r="148" spans="1:24" ht="18" customHeight="1">
      <c r="A148" s="178"/>
      <c r="B148" s="181"/>
      <c r="C148" s="188"/>
      <c r="D148" s="321"/>
      <c r="E148" s="185"/>
      <c r="F148" s="27"/>
      <c r="G148" s="104"/>
      <c r="H148" s="104"/>
      <c r="I148" s="104"/>
      <c r="J148" s="24"/>
      <c r="K148" s="118"/>
      <c r="L148" s="118"/>
      <c r="M148" s="118"/>
      <c r="N148" s="118"/>
      <c r="O148" s="119"/>
      <c r="P148" s="119"/>
      <c r="Q148" s="119"/>
      <c r="R148" s="119"/>
      <c r="S148" s="118"/>
      <c r="T148" s="118"/>
      <c r="U148" s="26"/>
      <c r="V148" s="26"/>
      <c r="W148" s="26"/>
      <c r="X148" s="26"/>
    </row>
    <row r="149" spans="1:24" ht="19.5" customHeight="1">
      <c r="A149" s="178"/>
      <c r="B149" s="181"/>
      <c r="C149" s="188"/>
      <c r="D149" s="321"/>
      <c r="E149" s="185"/>
      <c r="F149" s="23"/>
      <c r="G149" s="104"/>
      <c r="H149" s="104"/>
      <c r="I149" s="104"/>
      <c r="J149" s="24"/>
      <c r="K149" s="118"/>
      <c r="L149" s="118"/>
      <c r="M149" s="118"/>
      <c r="N149" s="118"/>
      <c r="O149" s="119"/>
      <c r="P149" s="119"/>
      <c r="Q149" s="119"/>
      <c r="R149" s="119"/>
      <c r="S149" s="118"/>
      <c r="T149" s="118"/>
      <c r="U149" s="26"/>
      <c r="V149" s="26"/>
      <c r="W149" s="26"/>
      <c r="X149" s="26"/>
    </row>
    <row r="150" spans="1:24" ht="12.75">
      <c r="A150" s="179"/>
      <c r="B150" s="182"/>
      <c r="C150" s="189"/>
      <c r="D150" s="322"/>
      <c r="E150" s="186"/>
      <c r="F150" s="28" t="s">
        <v>17</v>
      </c>
      <c r="G150" s="105">
        <f>SUM(G147:G149)</f>
        <v>0</v>
      </c>
      <c r="H150" s="105">
        <f>SUM(H147:H149)</f>
        <v>0</v>
      </c>
      <c r="I150" s="105">
        <f>SUM(I147:I149)</f>
        <v>0</v>
      </c>
      <c r="J150" s="29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30"/>
      <c r="V150" s="30"/>
      <c r="W150" s="30"/>
      <c r="X150" s="30"/>
    </row>
    <row r="151" spans="1:24" ht="38.25">
      <c r="A151" s="177" t="s">
        <v>63</v>
      </c>
      <c r="B151" s="180" t="s">
        <v>20</v>
      </c>
      <c r="C151" s="187" t="s">
        <v>60</v>
      </c>
      <c r="D151" s="183" t="s">
        <v>107</v>
      </c>
      <c r="E151" s="184" t="s">
        <v>65</v>
      </c>
      <c r="F151" s="94" t="s">
        <v>80</v>
      </c>
      <c r="G151" s="24">
        <v>14.886</v>
      </c>
      <c r="H151" s="24">
        <v>14.886</v>
      </c>
      <c r="I151" s="104"/>
      <c r="J151" s="104"/>
      <c r="K151" s="120"/>
      <c r="L151" s="120"/>
      <c r="M151" s="118"/>
      <c r="N151" s="118"/>
      <c r="O151" s="119"/>
      <c r="P151" s="119"/>
      <c r="Q151" s="119"/>
      <c r="R151" s="119"/>
      <c r="S151" s="118"/>
      <c r="T151" s="118"/>
      <c r="U151" s="45" t="s">
        <v>124</v>
      </c>
      <c r="V151" s="92" t="s">
        <v>158</v>
      </c>
      <c r="W151" s="26"/>
      <c r="X151" s="26"/>
    </row>
    <row r="152" spans="1:24" ht="38.25">
      <c r="A152" s="178"/>
      <c r="B152" s="181"/>
      <c r="C152" s="188"/>
      <c r="D152" s="183"/>
      <c r="E152" s="185"/>
      <c r="F152" s="94"/>
      <c r="G152" s="104"/>
      <c r="H152" s="104"/>
      <c r="I152" s="104"/>
      <c r="J152" s="104"/>
      <c r="K152" s="120"/>
      <c r="L152" s="120"/>
      <c r="M152" s="118"/>
      <c r="N152" s="118"/>
      <c r="O152" s="119"/>
      <c r="P152" s="119"/>
      <c r="Q152" s="119"/>
      <c r="R152" s="119"/>
      <c r="S152" s="118"/>
      <c r="T152" s="118"/>
      <c r="U152" s="45" t="s">
        <v>124</v>
      </c>
      <c r="V152" s="26" t="s">
        <v>159</v>
      </c>
      <c r="W152" s="26"/>
      <c r="X152" s="26"/>
    </row>
    <row r="153" spans="1:24" ht="42" customHeight="1">
      <c r="A153" s="179"/>
      <c r="B153" s="182"/>
      <c r="C153" s="189"/>
      <c r="D153" s="183"/>
      <c r="E153" s="186"/>
      <c r="F153" s="28"/>
      <c r="G153" s="168">
        <f>G151+G152</f>
        <v>14.886</v>
      </c>
      <c r="H153" s="168">
        <f>H151+H152</f>
        <v>14.886</v>
      </c>
      <c r="I153" s="155"/>
      <c r="J153" s="155"/>
      <c r="K153" s="130"/>
      <c r="L153" s="130"/>
      <c r="M153" s="122"/>
      <c r="N153" s="122"/>
      <c r="O153" s="122"/>
      <c r="P153" s="122"/>
      <c r="Q153" s="122"/>
      <c r="R153" s="122"/>
      <c r="S153" s="122"/>
      <c r="T153" s="122"/>
      <c r="U153" s="30"/>
      <c r="V153" s="30"/>
      <c r="W153" s="30"/>
      <c r="X153" s="30"/>
    </row>
    <row r="154" spans="1:24" ht="63.75" customHeight="1">
      <c r="A154" s="312" t="s">
        <v>63</v>
      </c>
      <c r="B154" s="313" t="s">
        <v>20</v>
      </c>
      <c r="C154" s="314" t="s">
        <v>61</v>
      </c>
      <c r="D154" s="183" t="s">
        <v>176</v>
      </c>
      <c r="E154" s="184" t="s">
        <v>65</v>
      </c>
      <c r="F154" s="94" t="s">
        <v>80</v>
      </c>
      <c r="G154" s="24">
        <v>19.728</v>
      </c>
      <c r="H154" s="24">
        <v>19.728</v>
      </c>
      <c r="I154" s="104"/>
      <c r="J154" s="104"/>
      <c r="K154" s="120"/>
      <c r="L154" s="120"/>
      <c r="M154" s="118"/>
      <c r="N154" s="118"/>
      <c r="O154" s="119"/>
      <c r="P154" s="119"/>
      <c r="Q154" s="119"/>
      <c r="R154" s="119"/>
      <c r="S154" s="118"/>
      <c r="T154" s="118"/>
      <c r="U154" s="45" t="s">
        <v>177</v>
      </c>
      <c r="V154" s="92">
        <v>10</v>
      </c>
      <c r="W154" s="26">
        <v>5</v>
      </c>
      <c r="X154" s="26">
        <v>0</v>
      </c>
    </row>
    <row r="155" spans="1:24" ht="55.5" customHeight="1">
      <c r="A155" s="312"/>
      <c r="B155" s="313"/>
      <c r="C155" s="314"/>
      <c r="D155" s="183"/>
      <c r="E155" s="185"/>
      <c r="F155" s="94" t="s">
        <v>80</v>
      </c>
      <c r="G155" s="104"/>
      <c r="H155" s="104"/>
      <c r="I155" s="104"/>
      <c r="J155" s="104"/>
      <c r="K155" s="120"/>
      <c r="L155" s="120"/>
      <c r="M155" s="118"/>
      <c r="N155" s="118"/>
      <c r="O155" s="119"/>
      <c r="P155" s="119"/>
      <c r="Q155" s="119"/>
      <c r="R155" s="119"/>
      <c r="S155" s="118"/>
      <c r="T155" s="118"/>
      <c r="U155" s="45" t="s">
        <v>178</v>
      </c>
      <c r="V155" s="26">
        <v>6</v>
      </c>
      <c r="W155" s="26">
        <v>4</v>
      </c>
      <c r="X155" s="26">
        <v>0</v>
      </c>
    </row>
    <row r="156" spans="1:24" ht="12.75">
      <c r="A156" s="312"/>
      <c r="B156" s="313"/>
      <c r="C156" s="314"/>
      <c r="D156" s="183"/>
      <c r="E156" s="186"/>
      <c r="F156" s="28" t="s">
        <v>17</v>
      </c>
      <c r="G156" s="29">
        <f>SUM(G154:G155)</f>
        <v>19.728</v>
      </c>
      <c r="H156" s="29">
        <f>SUM(H154:H155)</f>
        <v>19.728</v>
      </c>
      <c r="I156" s="105"/>
      <c r="J156" s="105"/>
      <c r="K156" s="121"/>
      <c r="L156" s="121"/>
      <c r="M156" s="122"/>
      <c r="N156" s="122"/>
      <c r="O156" s="122"/>
      <c r="P156" s="122"/>
      <c r="Q156" s="122"/>
      <c r="R156" s="122"/>
      <c r="S156" s="122"/>
      <c r="T156" s="122"/>
      <c r="U156" s="30"/>
      <c r="V156" s="30"/>
      <c r="W156" s="30"/>
      <c r="X156" s="30"/>
    </row>
    <row r="157" spans="1:24" ht="24" customHeight="1">
      <c r="A157" s="31" t="s">
        <v>63</v>
      </c>
      <c r="B157" s="32" t="s">
        <v>20</v>
      </c>
      <c r="C157" s="317" t="s">
        <v>21</v>
      </c>
      <c r="D157" s="318"/>
      <c r="E157" s="318"/>
      <c r="F157" s="319"/>
      <c r="G157" s="33">
        <f>SUM(G150,G156,G153)</f>
        <v>34.614000000000004</v>
      </c>
      <c r="H157" s="33">
        <f>SUM(H150,H156,H153)</f>
        <v>34.614000000000004</v>
      </c>
      <c r="I157" s="154">
        <f>SUM(I150,I156,I153)</f>
        <v>0</v>
      </c>
      <c r="J157" s="154"/>
      <c r="K157" s="123"/>
      <c r="L157" s="123"/>
      <c r="M157" s="124"/>
      <c r="N157" s="124"/>
      <c r="O157" s="125"/>
      <c r="P157" s="126"/>
      <c r="Q157" s="126"/>
      <c r="R157" s="125"/>
      <c r="S157" s="125"/>
      <c r="T157" s="125"/>
      <c r="U157" s="36"/>
      <c r="V157" s="36"/>
      <c r="W157" s="36"/>
      <c r="X157" s="36"/>
    </row>
    <row r="158" spans="1:24" ht="18" customHeight="1">
      <c r="A158" s="19" t="s">
        <v>63</v>
      </c>
      <c r="B158" s="20" t="s">
        <v>60</v>
      </c>
      <c r="C158" s="190" t="s">
        <v>108</v>
      </c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2"/>
    </row>
    <row r="159" spans="1:24" ht="50.25" customHeight="1">
      <c r="A159" s="312" t="s">
        <v>63</v>
      </c>
      <c r="B159" s="313" t="s">
        <v>60</v>
      </c>
      <c r="C159" s="314" t="s">
        <v>20</v>
      </c>
      <c r="D159" s="183" t="s">
        <v>109</v>
      </c>
      <c r="E159" s="184" t="s">
        <v>65</v>
      </c>
      <c r="F159" s="94" t="s">
        <v>80</v>
      </c>
      <c r="G159" s="24">
        <v>0.29</v>
      </c>
      <c r="H159" s="24">
        <v>0.29</v>
      </c>
      <c r="I159" s="104"/>
      <c r="J159" s="104"/>
      <c r="K159" s="24">
        <v>0.29</v>
      </c>
      <c r="L159" s="24">
        <v>0.29</v>
      </c>
      <c r="M159" s="24"/>
      <c r="N159" s="24"/>
      <c r="O159" s="25"/>
      <c r="P159" s="25"/>
      <c r="Q159" s="25"/>
      <c r="R159" s="25"/>
      <c r="S159" s="24"/>
      <c r="T159" s="24"/>
      <c r="U159" s="45" t="s">
        <v>124</v>
      </c>
      <c r="V159" s="26" t="s">
        <v>160</v>
      </c>
      <c r="W159" s="26"/>
      <c r="X159" s="26"/>
    </row>
    <row r="160" spans="1:24" ht="22.5" customHeight="1">
      <c r="A160" s="312"/>
      <c r="B160" s="313"/>
      <c r="C160" s="314"/>
      <c r="D160" s="183"/>
      <c r="E160" s="185"/>
      <c r="F160" s="93" t="s">
        <v>80</v>
      </c>
      <c r="G160" s="24">
        <v>1.6164</v>
      </c>
      <c r="H160" s="24">
        <v>1.6164</v>
      </c>
      <c r="I160" s="104"/>
      <c r="J160" s="104"/>
      <c r="K160" s="104"/>
      <c r="L160" s="104"/>
      <c r="M160" s="24"/>
      <c r="N160" s="24"/>
      <c r="O160" s="25"/>
      <c r="P160" s="25"/>
      <c r="Q160" s="25"/>
      <c r="R160" s="25"/>
      <c r="S160" s="24"/>
      <c r="T160" s="24"/>
      <c r="U160" s="26"/>
      <c r="V160" s="26"/>
      <c r="W160" s="26"/>
      <c r="X160" s="26"/>
    </row>
    <row r="161" spans="1:24" ht="19.5" customHeight="1">
      <c r="A161" s="312"/>
      <c r="B161" s="313"/>
      <c r="C161" s="314"/>
      <c r="D161" s="183"/>
      <c r="E161" s="185"/>
      <c r="F161" s="93" t="s">
        <v>66</v>
      </c>
      <c r="G161" s="104"/>
      <c r="H161" s="104"/>
      <c r="I161" s="104"/>
      <c r="J161" s="104"/>
      <c r="K161" s="104"/>
      <c r="L161" s="104"/>
      <c r="M161" s="24"/>
      <c r="N161" s="24"/>
      <c r="O161" s="25"/>
      <c r="P161" s="25"/>
      <c r="Q161" s="25"/>
      <c r="R161" s="25"/>
      <c r="S161" s="24"/>
      <c r="T161" s="24"/>
      <c r="U161" s="26"/>
      <c r="V161" s="26"/>
      <c r="W161" s="26"/>
      <c r="X161" s="26"/>
    </row>
    <row r="162" spans="1:24" ht="12.75">
      <c r="A162" s="312"/>
      <c r="B162" s="313"/>
      <c r="C162" s="314"/>
      <c r="D162" s="183"/>
      <c r="E162" s="186"/>
      <c r="F162" s="28" t="s">
        <v>17</v>
      </c>
      <c r="G162" s="29">
        <f>SUM(G159:G161)</f>
        <v>1.9064</v>
      </c>
      <c r="H162" s="29">
        <f>SUM(H159:H161)</f>
        <v>1.9064</v>
      </c>
      <c r="I162" s="105">
        <f>SUM(I159:I161)</f>
        <v>0</v>
      </c>
      <c r="J162" s="105"/>
      <c r="K162" s="29">
        <f>SUM(K159:K161)</f>
        <v>0.29</v>
      </c>
      <c r="L162" s="29">
        <f>SUM(L159:L161)</f>
        <v>0.29</v>
      </c>
      <c r="M162" s="29"/>
      <c r="N162" s="29"/>
      <c r="O162" s="29"/>
      <c r="P162" s="29"/>
      <c r="Q162" s="29"/>
      <c r="R162" s="29"/>
      <c r="S162" s="29"/>
      <c r="T162" s="29"/>
      <c r="U162" s="30"/>
      <c r="V162" s="30"/>
      <c r="W162" s="30"/>
      <c r="X162" s="30"/>
    </row>
    <row r="163" spans="1:24" ht="50.25" customHeight="1">
      <c r="A163" s="312" t="s">
        <v>63</v>
      </c>
      <c r="B163" s="313" t="s">
        <v>60</v>
      </c>
      <c r="C163" s="314" t="s">
        <v>60</v>
      </c>
      <c r="D163" s="183" t="s">
        <v>110</v>
      </c>
      <c r="E163" s="184" t="s">
        <v>65</v>
      </c>
      <c r="F163" s="315" t="s">
        <v>80</v>
      </c>
      <c r="G163" s="172">
        <v>5.3</v>
      </c>
      <c r="H163" s="172">
        <v>5.3</v>
      </c>
      <c r="I163" s="172">
        <v>1.2</v>
      </c>
      <c r="J163" s="109"/>
      <c r="K163" s="109"/>
      <c r="L163" s="109"/>
      <c r="M163" s="24"/>
      <c r="N163" s="24"/>
      <c r="O163" s="25"/>
      <c r="P163" s="25"/>
      <c r="Q163" s="25"/>
      <c r="R163" s="25"/>
      <c r="S163" s="24"/>
      <c r="T163" s="24"/>
      <c r="U163" s="45" t="s">
        <v>111</v>
      </c>
      <c r="V163" s="45" t="s">
        <v>144</v>
      </c>
      <c r="W163" s="52" t="s">
        <v>143</v>
      </c>
      <c r="X163" s="45" t="s">
        <v>161</v>
      </c>
    </row>
    <row r="164" spans="1:24" ht="19.5" customHeight="1">
      <c r="A164" s="312"/>
      <c r="B164" s="313"/>
      <c r="C164" s="314"/>
      <c r="D164" s="183"/>
      <c r="E164" s="185"/>
      <c r="F164" s="316"/>
      <c r="G164" s="109"/>
      <c r="H164" s="109"/>
      <c r="I164" s="109"/>
      <c r="J164" s="109"/>
      <c r="K164" s="109"/>
      <c r="L164" s="109"/>
      <c r="M164" s="24"/>
      <c r="N164" s="24"/>
      <c r="O164" s="25"/>
      <c r="P164" s="25"/>
      <c r="Q164" s="25"/>
      <c r="R164" s="25"/>
      <c r="S164" s="24"/>
      <c r="T164" s="24"/>
      <c r="U164" s="45"/>
      <c r="V164" s="26"/>
      <c r="W164" s="26"/>
      <c r="X164" s="26"/>
    </row>
    <row r="165" spans="1:24" ht="19.5" customHeight="1">
      <c r="A165" s="312"/>
      <c r="B165" s="313"/>
      <c r="C165" s="314"/>
      <c r="D165" s="183"/>
      <c r="E165" s="185"/>
      <c r="F165" s="23"/>
      <c r="G165" s="109"/>
      <c r="H165" s="109"/>
      <c r="I165" s="109"/>
      <c r="J165" s="109"/>
      <c r="K165" s="109"/>
      <c r="L165" s="109"/>
      <c r="M165" s="24"/>
      <c r="N165" s="24"/>
      <c r="O165" s="25"/>
      <c r="P165" s="25"/>
      <c r="Q165" s="25"/>
      <c r="R165" s="25"/>
      <c r="S165" s="24"/>
      <c r="T165" s="24"/>
      <c r="U165" s="26"/>
      <c r="V165" s="26"/>
      <c r="W165" s="26"/>
      <c r="X165" s="26"/>
    </row>
    <row r="166" spans="1:24" ht="12.75">
      <c r="A166" s="312"/>
      <c r="B166" s="313"/>
      <c r="C166" s="314"/>
      <c r="D166" s="183"/>
      <c r="E166" s="186"/>
      <c r="F166" s="28" t="s">
        <v>17</v>
      </c>
      <c r="G166" s="173">
        <f>SUM(G163:G165)</f>
        <v>5.3</v>
      </c>
      <c r="H166" s="173">
        <f>SUM(H163:H165)</f>
        <v>5.3</v>
      </c>
      <c r="I166" s="173">
        <f>SUM(I163:I165)</f>
        <v>1.2</v>
      </c>
      <c r="J166" s="110"/>
      <c r="K166" s="110">
        <f>SUM(K163:K165)</f>
        <v>0</v>
      </c>
      <c r="L166" s="110">
        <f>SUM(L163:L165)</f>
        <v>0</v>
      </c>
      <c r="M166" s="29"/>
      <c r="N166" s="29"/>
      <c r="O166" s="29"/>
      <c r="P166" s="29"/>
      <c r="Q166" s="29"/>
      <c r="R166" s="29"/>
      <c r="S166" s="29"/>
      <c r="T166" s="29"/>
      <c r="U166" s="30"/>
      <c r="V166" s="30"/>
      <c r="W166" s="30"/>
      <c r="X166" s="30"/>
    </row>
    <row r="167" spans="1:28" ht="24" customHeight="1">
      <c r="A167" s="69" t="s">
        <v>63</v>
      </c>
      <c r="B167" s="70" t="s">
        <v>60</v>
      </c>
      <c r="C167" s="300" t="s">
        <v>21</v>
      </c>
      <c r="D167" s="301"/>
      <c r="E167" s="301"/>
      <c r="F167" s="302"/>
      <c r="G167" s="34">
        <f>SUM(G162,G166,)</f>
        <v>7.2064</v>
      </c>
      <c r="H167" s="34">
        <f>SUM(H162,H166,)</f>
        <v>7.2064</v>
      </c>
      <c r="I167" s="34">
        <f>SUM(I162,I166,)</f>
        <v>1.2</v>
      </c>
      <c r="J167" s="106"/>
      <c r="K167" s="106">
        <f>SUM(K162,K166,)</f>
        <v>0.29</v>
      </c>
      <c r="L167" s="106">
        <f>SUM(L162,L166,)</f>
        <v>0.29</v>
      </c>
      <c r="M167" s="34"/>
      <c r="N167" s="34"/>
      <c r="O167" s="33"/>
      <c r="P167" s="35"/>
      <c r="Q167" s="35"/>
      <c r="R167" s="33"/>
      <c r="S167" s="33"/>
      <c r="T167" s="33"/>
      <c r="U167" s="132"/>
      <c r="V167" s="132"/>
      <c r="W167" s="36"/>
      <c r="X167" s="36"/>
      <c r="Z167" s="99"/>
      <c r="AA167" s="99"/>
      <c r="AB167" s="99"/>
    </row>
    <row r="168" spans="1:28" ht="24" customHeight="1" thickBot="1">
      <c r="A168" s="71" t="s">
        <v>63</v>
      </c>
      <c r="B168" s="72"/>
      <c r="C168" s="303" t="s">
        <v>22</v>
      </c>
      <c r="D168" s="304"/>
      <c r="E168" s="304"/>
      <c r="F168" s="305"/>
      <c r="G168" s="73">
        <f>SUM(G157,G167)</f>
        <v>41.82040000000001</v>
      </c>
      <c r="H168" s="73">
        <f>SUM(H157,H167)</f>
        <v>41.82040000000001</v>
      </c>
      <c r="I168" s="73">
        <f>SUM(I157,I167)</f>
        <v>1.2</v>
      </c>
      <c r="J168" s="108"/>
      <c r="K168" s="108">
        <f>SUM(K157,K167)</f>
        <v>0.29</v>
      </c>
      <c r="L168" s="108">
        <f>SUM(L157,L167)</f>
        <v>0.29</v>
      </c>
      <c r="M168" s="73"/>
      <c r="N168" s="53"/>
      <c r="O168" s="53"/>
      <c r="P168" s="53"/>
      <c r="Q168" s="53"/>
      <c r="R168" s="53"/>
      <c r="S168" s="53"/>
      <c r="T168" s="53"/>
      <c r="U168" s="133"/>
      <c r="V168" s="133"/>
      <c r="W168" s="55"/>
      <c r="X168" s="55"/>
      <c r="Z168" s="99"/>
      <c r="AA168" s="99"/>
      <c r="AB168" s="99"/>
    </row>
    <row r="169" spans="1:28" ht="25.5" customHeight="1">
      <c r="A169" s="74" t="s">
        <v>20</v>
      </c>
      <c r="B169" s="75"/>
      <c r="C169" s="76"/>
      <c r="D169" s="77" t="s">
        <v>120</v>
      </c>
      <c r="E169" s="78"/>
      <c r="F169" s="75"/>
      <c r="G169" s="170">
        <f>SUM(G35,G70,G106,G144,G168)</f>
        <v>1367.8204</v>
      </c>
      <c r="H169" s="170">
        <f>SUM(H35,H70,H106,H144,H168)</f>
        <v>1367.8204</v>
      </c>
      <c r="I169" s="171">
        <f>SUM(I35,I70,I106,I144,I168)</f>
        <v>921.1999999999999</v>
      </c>
      <c r="J169" s="76"/>
      <c r="K169" s="170">
        <f>SUM(K35,K70,K106,K144,K168)</f>
        <v>1369.77</v>
      </c>
      <c r="L169" s="170">
        <f>SUM(L35,L70,L106,L144,L168)</f>
        <v>1369.77</v>
      </c>
      <c r="M169" s="170">
        <f>SUM(M35,M70,M106,M144,M168)</f>
        <v>950.792</v>
      </c>
      <c r="N169" s="111"/>
      <c r="O169" s="63"/>
      <c r="P169" s="63"/>
      <c r="Q169" s="63"/>
      <c r="R169" s="63"/>
      <c r="S169" s="170">
        <f>SUM(S35,S70,S106,S144,S168)</f>
        <v>1407.1799999999998</v>
      </c>
      <c r="T169" s="76">
        <f>SUM(T35,T70,T106,T144,T168)</f>
        <v>1446.8799999999999</v>
      </c>
      <c r="U169" s="134"/>
      <c r="V169" s="63"/>
      <c r="W169" s="60"/>
      <c r="X169" s="90"/>
      <c r="Z169" s="99"/>
      <c r="AA169" s="99"/>
      <c r="AB169" s="99"/>
    </row>
    <row r="170" spans="1:24" s="51" customFormat="1" ht="24.75" customHeight="1" hidden="1" thickBot="1" thickTop="1">
      <c r="A170" s="306"/>
      <c r="B170" s="307"/>
      <c r="C170" s="307"/>
      <c r="D170" s="307"/>
      <c r="E170" s="307"/>
      <c r="F170" s="307"/>
      <c r="G170" s="307"/>
      <c r="H170" s="307"/>
      <c r="I170" s="308"/>
      <c r="J170" s="64"/>
      <c r="K170" s="112"/>
      <c r="L170" s="112"/>
      <c r="M170" s="112"/>
      <c r="N170" s="113"/>
      <c r="O170" s="64"/>
      <c r="P170" s="64"/>
      <c r="Q170" s="64"/>
      <c r="R170" s="64"/>
      <c r="S170" s="113"/>
      <c r="T170" s="64"/>
      <c r="U170" s="64"/>
      <c r="V170" s="88"/>
      <c r="W170" s="88"/>
      <c r="X170" s="61"/>
    </row>
    <row r="171" spans="1:24" ht="19.5" customHeight="1">
      <c r="A171" s="79"/>
      <c r="B171" s="79"/>
      <c r="C171" s="79"/>
      <c r="D171" s="79"/>
      <c r="E171" s="65" t="s">
        <v>119</v>
      </c>
      <c r="F171" s="68"/>
      <c r="G171" s="166">
        <f>SUM(G172:G175)</f>
        <v>1367.8204</v>
      </c>
      <c r="H171" s="166">
        <f>SUM(H172:H175)</f>
        <v>1367.8204</v>
      </c>
      <c r="I171" s="167">
        <f>SUM(I172:I175)</f>
        <v>921.1999999999999</v>
      </c>
      <c r="J171" s="66"/>
      <c r="K171" s="166">
        <f>SUM(K172:K175)</f>
        <v>1369.7699999999998</v>
      </c>
      <c r="L171" s="166">
        <f>SUM(L172:L175)</f>
        <v>1369.7699999999998</v>
      </c>
      <c r="M171" s="167">
        <f>SUM(M172:M175)</f>
        <v>950.792</v>
      </c>
      <c r="N171" s="114"/>
      <c r="O171" s="62"/>
      <c r="P171" s="62"/>
      <c r="Q171" s="26"/>
      <c r="R171" s="26"/>
      <c r="S171" s="166">
        <f>SUM(S172:S175)</f>
        <v>1407.1799999999998</v>
      </c>
      <c r="T171" s="62">
        <f>SUM(T172:T175)</f>
        <v>1446.8799999999999</v>
      </c>
      <c r="U171" s="26"/>
      <c r="V171" s="26"/>
      <c r="W171" s="26"/>
      <c r="X171" s="26"/>
    </row>
    <row r="172" spans="1:24" ht="19.5" customHeight="1">
      <c r="A172" s="79"/>
      <c r="B172" s="79"/>
      <c r="C172" s="79"/>
      <c r="D172" s="79"/>
      <c r="E172" s="80"/>
      <c r="F172" s="81" t="s">
        <v>66</v>
      </c>
      <c r="G172" s="164">
        <f>SUM(G17,G28,G40,G51,G57,G65,G73,G74,G83,G87,G91,G97,G101,G117,G147,G161,G47)</f>
        <v>874.6</v>
      </c>
      <c r="H172" s="164">
        <f>SUM(H17,H28,H40,H51,H57,H65,H73,H74,H83,H87,H91,H97,H101,H117,H147,H161,H47)</f>
        <v>874.6</v>
      </c>
      <c r="I172" s="164">
        <f>SUM(I17,I28,I40,I51,I57,I65,I73,I74,I83,I87,I91,I97,I101,I117,I147,I161,I47)</f>
        <v>645.0999999999999</v>
      </c>
      <c r="J172" s="82"/>
      <c r="K172" s="164">
        <f>SUM(K17,K28,K40,K51,K57,K65,K73,K74,K83,K87,K91,K97,K101,K117,K147,K161,K47)</f>
        <v>893.5</v>
      </c>
      <c r="L172" s="164">
        <f>SUM(L17,L28,L40,L51,L57,L65,L73,L74,L83,L87,L91,L97,L101,L117,L147,L161,L47)</f>
        <v>893.5</v>
      </c>
      <c r="M172" s="164">
        <f>SUM(M17,M28,M40,M51,M57,M65,M73,M74,M83,M87,M91,M97,M101,M117,M147,M161,M47)</f>
        <v>659</v>
      </c>
      <c r="N172" s="115"/>
      <c r="O172" s="26"/>
      <c r="P172" s="26"/>
      <c r="Q172" s="26"/>
      <c r="R172" s="26"/>
      <c r="S172" s="82">
        <f>SUM(S17,S28,S40,S51,S57,S65,S73,S74,S83,S87,S91,S97,S101,S117,S147)</f>
        <v>918.1</v>
      </c>
      <c r="T172" s="82">
        <f>SUM(T17,T28,T40,T51,T57,T65,T73,T74,T83,T87,T91,T97,T101,T117,T147)</f>
        <v>943.3</v>
      </c>
      <c r="U172" s="26"/>
      <c r="V172" s="26"/>
      <c r="W172" s="26"/>
      <c r="X172" s="26"/>
    </row>
    <row r="173" spans="1:24" ht="19.5" customHeight="1">
      <c r="A173" s="79"/>
      <c r="B173" s="79"/>
      <c r="C173" s="79"/>
      <c r="D173" s="79"/>
      <c r="E173" s="83"/>
      <c r="F173" s="84" t="s">
        <v>72</v>
      </c>
      <c r="G173" s="165">
        <f>SUM(G22,G38)</f>
        <v>354.3</v>
      </c>
      <c r="H173" s="165">
        <f>SUM(H22,H38)</f>
        <v>354.3</v>
      </c>
      <c r="I173" s="165">
        <f>SUM(I22,I38)</f>
        <v>230.5</v>
      </c>
      <c r="J173" s="85"/>
      <c r="K173" s="165">
        <f>SUM(K22,K38,K113,K118,K139)</f>
        <v>374.1</v>
      </c>
      <c r="L173" s="165">
        <f>SUM(L22,L38,L113,L118,L139)</f>
        <v>374.1</v>
      </c>
      <c r="M173" s="165">
        <f>SUM(M22,M38,M113,M118,M139)</f>
        <v>247.292</v>
      </c>
      <c r="N173" s="115"/>
      <c r="O173" s="26"/>
      <c r="P173" s="26"/>
      <c r="Q173" s="26"/>
      <c r="R173" s="26"/>
      <c r="S173" s="85">
        <f>SUM(S22,S38)</f>
        <v>384.4</v>
      </c>
      <c r="T173" s="85">
        <f>SUM(T22,T38)</f>
        <v>395.8</v>
      </c>
      <c r="U173" s="26"/>
      <c r="V173" s="26"/>
      <c r="W173" s="26"/>
      <c r="X173" s="26"/>
    </row>
    <row r="174" spans="1:24" ht="19.5" customHeight="1">
      <c r="A174" s="79"/>
      <c r="B174" s="79"/>
      <c r="C174" s="79"/>
      <c r="D174" s="79"/>
      <c r="E174" s="83"/>
      <c r="F174" s="84" t="s">
        <v>73</v>
      </c>
      <c r="G174" s="165">
        <f>SUM(G23,G109,G113,G123,G127,G39,G42)</f>
        <v>97.1</v>
      </c>
      <c r="H174" s="165">
        <f>SUM(H23,H109,H113,H123,H127,H39,H42)</f>
        <v>97.1</v>
      </c>
      <c r="I174" s="165">
        <f>SUM(I23,I109,I113,I123,I127,I39,I42)</f>
        <v>44.4</v>
      </c>
      <c r="J174" s="85"/>
      <c r="K174" s="165">
        <f>SUM(K23,K109,K123,K127,K39,K42,K135,K131)</f>
        <v>101.3</v>
      </c>
      <c r="L174" s="165">
        <f>SUM(L23,L109,L123,L127,L39,L42,L135,L131)</f>
        <v>101.3</v>
      </c>
      <c r="M174" s="165">
        <f>SUM(M23,M109,M123,M127,M39,M42,M135,M131)</f>
        <v>44.5</v>
      </c>
      <c r="N174" s="115"/>
      <c r="O174" s="26"/>
      <c r="P174" s="26"/>
      <c r="Q174" s="26"/>
      <c r="R174" s="26"/>
      <c r="S174" s="85">
        <f>SUM(S23,S109,S113,S123,S127,S39,S42)</f>
        <v>104.1</v>
      </c>
      <c r="T174" s="85">
        <f>SUM(T23,T109,T113,T123,T127,T39,T42)</f>
        <v>107.2</v>
      </c>
      <c r="U174" s="26"/>
      <c r="V174" s="26"/>
      <c r="W174" s="26"/>
      <c r="X174" s="26"/>
    </row>
    <row r="175" spans="1:24" ht="19.5" customHeight="1" thickBot="1">
      <c r="A175" s="67"/>
      <c r="B175" s="67"/>
      <c r="C175" s="67"/>
      <c r="D175" s="67"/>
      <c r="E175" s="85"/>
      <c r="F175" s="86" t="s">
        <v>80</v>
      </c>
      <c r="G175" s="169">
        <f>SUM(G29,G31,G61,G77,G110,G118,G128,G154,G159,G163,G151,G160)</f>
        <v>41.8204</v>
      </c>
      <c r="H175" s="169">
        <f>SUM(H29,H31,H61,H77,H110,H118,H128,H154,H159,H163,H151,H160)</f>
        <v>41.8204</v>
      </c>
      <c r="I175" s="169">
        <f>SUM(I29,I31,I61,I77,I110,I118,I128,I154,I159,I163,I151)</f>
        <v>1.2</v>
      </c>
      <c r="J175" s="87"/>
      <c r="K175" s="169">
        <f>SUM(K29,K31,K61,K77,K110,K128,K154,K159,K163,K151,K160,K136,K132)</f>
        <v>0.8699999999999999</v>
      </c>
      <c r="L175" s="169">
        <f>SUM(L29,L31,L61,L77,L110,L128,L154,L159,L163,L151,L160,L136,L132)</f>
        <v>0.8699999999999999</v>
      </c>
      <c r="M175" s="169">
        <f>SUM(M29,M31,M61,M77,M110,M128,M154,M159,M163,M151,M160,M136,M132)</f>
        <v>0</v>
      </c>
      <c r="N175" s="116"/>
      <c r="O175" s="89"/>
      <c r="P175" s="89"/>
      <c r="Q175" s="89"/>
      <c r="R175" s="89"/>
      <c r="S175" s="87">
        <f>SUM(S29,S31,S61,S77,S110,S118,S128,S154,S159,S163)</f>
        <v>0.58</v>
      </c>
      <c r="T175" s="87">
        <f>SUM(T29,T31,T61,T77,T110,T118,T128,T154,T159,T163)</f>
        <v>0.58</v>
      </c>
      <c r="U175" s="60"/>
      <c r="V175" s="60"/>
      <c r="W175" s="60"/>
      <c r="X175" s="26"/>
    </row>
    <row r="176" spans="1:28" ht="19.5" customHeight="1" thickTop="1">
      <c r="A176" s="56"/>
      <c r="B176" s="56"/>
      <c r="C176" s="56"/>
      <c r="D176" s="56"/>
      <c r="E176" s="56"/>
      <c r="F176" s="56"/>
      <c r="G176" s="57"/>
      <c r="H176" s="56"/>
      <c r="I176" s="58"/>
      <c r="J176" s="56"/>
      <c r="K176" s="117"/>
      <c r="L176" s="57"/>
      <c r="M176" s="56"/>
      <c r="N176" s="58"/>
      <c r="O176" s="59"/>
      <c r="P176" s="59"/>
      <c r="Q176" s="59"/>
      <c r="R176" s="59"/>
      <c r="S176" s="59"/>
      <c r="T176" s="59"/>
      <c r="U176" s="59"/>
      <c r="V176" s="59"/>
      <c r="W176" s="59"/>
      <c r="X176" s="56"/>
      <c r="Y176" s="56"/>
      <c r="Z176" s="56"/>
      <c r="AA176" s="56"/>
      <c r="AB176" s="54"/>
    </row>
    <row r="177" spans="1:28" ht="19.5" customHeight="1">
      <c r="A177" s="56"/>
      <c r="B177" s="56"/>
      <c r="C177" s="56"/>
      <c r="D177" s="56"/>
      <c r="E177" s="56"/>
      <c r="F177" s="56"/>
      <c r="G177" s="57"/>
      <c r="H177" s="56"/>
      <c r="I177" s="58"/>
      <c r="J177" s="56"/>
      <c r="K177" s="117"/>
      <c r="L177" s="117"/>
      <c r="M177" s="117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4"/>
    </row>
    <row r="178" spans="1:28" ht="19.5" customHeight="1">
      <c r="A178" s="56"/>
      <c r="B178" s="56"/>
      <c r="C178" s="56"/>
      <c r="D178" s="56"/>
      <c r="E178" s="56"/>
      <c r="F178" s="56"/>
      <c r="G178" s="57"/>
      <c r="H178" s="56"/>
      <c r="I178" s="58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4"/>
    </row>
    <row r="179" spans="1:28" ht="19.5" customHeight="1">
      <c r="A179" s="56"/>
      <c r="B179" s="56"/>
      <c r="C179" s="56"/>
      <c r="D179" s="56"/>
      <c r="E179" s="56"/>
      <c r="F179" s="56"/>
      <c r="G179" s="57"/>
      <c r="H179" s="56"/>
      <c r="I179" s="58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4"/>
    </row>
    <row r="180" spans="1:24" ht="19.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8"/>
      <c r="S180" s="9"/>
      <c r="T180" s="10"/>
      <c r="U180" s="11"/>
      <c r="V180" s="11"/>
      <c r="W180" s="11"/>
      <c r="X180" s="11"/>
    </row>
    <row r="181" spans="1:24" ht="19.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8"/>
      <c r="S181" s="9"/>
      <c r="T181" s="10"/>
      <c r="U181" s="11"/>
      <c r="V181" s="11"/>
      <c r="W181" s="11"/>
      <c r="X181" s="11"/>
    </row>
    <row r="182" spans="1:24" ht="19.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8"/>
      <c r="S182" s="9"/>
      <c r="T182" s="10"/>
      <c r="U182" s="11"/>
      <c r="V182" s="11"/>
      <c r="W182" s="11"/>
      <c r="X182" s="11"/>
    </row>
    <row r="183" spans="1:24" ht="19.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8"/>
      <c r="S183" s="9"/>
      <c r="T183" s="10"/>
      <c r="U183" s="11"/>
      <c r="V183" s="11"/>
      <c r="W183" s="11"/>
      <c r="X183" s="11"/>
    </row>
    <row r="184" spans="1:24" ht="19.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8"/>
      <c r="S184" s="9"/>
      <c r="T184" s="10"/>
      <c r="U184" s="11"/>
      <c r="V184" s="11"/>
      <c r="W184" s="11"/>
      <c r="X184" s="11"/>
    </row>
    <row r="185" spans="1:24" ht="19.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8"/>
      <c r="S185" s="9"/>
      <c r="T185" s="10"/>
      <c r="U185" s="11"/>
      <c r="V185" s="11"/>
      <c r="W185" s="11"/>
      <c r="X185" s="11"/>
    </row>
    <row r="186" spans="1:24" ht="19.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8"/>
      <c r="S186" s="9"/>
      <c r="T186" s="10"/>
      <c r="U186" s="11"/>
      <c r="V186" s="11"/>
      <c r="W186" s="11"/>
      <c r="X186" s="11"/>
    </row>
    <row r="187" spans="1:24" ht="19.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8"/>
      <c r="S187" s="9"/>
      <c r="T187" s="10"/>
      <c r="U187" s="11"/>
      <c r="V187" s="11"/>
      <c r="W187" s="11"/>
      <c r="X187" s="11"/>
    </row>
    <row r="188" spans="1:24" ht="19.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8"/>
      <c r="S188" s="9"/>
      <c r="T188" s="309" t="s">
        <v>1</v>
      </c>
      <c r="U188" s="309"/>
      <c r="V188" s="309"/>
      <c r="W188" s="309"/>
      <c r="X188" s="309"/>
    </row>
    <row r="189" spans="1:24" ht="19.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310" t="s">
        <v>23</v>
      </c>
      <c r="L189" s="310"/>
      <c r="M189" s="7"/>
      <c r="N189" s="7"/>
      <c r="O189" s="7"/>
      <c r="P189" s="7"/>
      <c r="Q189" s="7"/>
      <c r="R189" s="8"/>
      <c r="S189" s="9"/>
      <c r="T189" s="311" t="s">
        <v>24</v>
      </c>
      <c r="U189" s="311"/>
      <c r="V189" s="311"/>
      <c r="W189" s="311"/>
      <c r="X189" s="311"/>
    </row>
    <row r="190" spans="1:24" ht="19.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8"/>
      <c r="S190" s="9"/>
      <c r="T190" s="311"/>
      <c r="U190" s="311"/>
      <c r="V190" s="311"/>
      <c r="W190" s="311"/>
      <c r="X190" s="311"/>
    </row>
    <row r="191" spans="1:24" ht="19.5" customHeight="1">
      <c r="A191" s="280" t="s">
        <v>25</v>
      </c>
      <c r="B191" s="280"/>
      <c r="C191" s="280"/>
      <c r="D191" s="280"/>
      <c r="E191" s="280"/>
      <c r="F191" s="280"/>
      <c r="G191" s="280"/>
      <c r="H191" s="280"/>
      <c r="I191" s="280"/>
      <c r="J191" s="280"/>
      <c r="K191" s="280"/>
      <c r="L191" s="280"/>
      <c r="M191" s="280"/>
      <c r="N191" s="280"/>
      <c r="O191" s="280"/>
      <c r="P191" s="280"/>
      <c r="Q191" s="280"/>
      <c r="R191" s="8"/>
      <c r="S191" s="9"/>
      <c r="T191" s="10"/>
      <c r="U191" s="11"/>
      <c r="V191" s="11"/>
      <c r="W191" s="11"/>
      <c r="X191" s="11"/>
    </row>
    <row r="192" spans="1:20" ht="12.75" customHeight="1">
      <c r="A192" s="3"/>
      <c r="B192" s="3"/>
      <c r="C192" s="9"/>
      <c r="D192" s="12"/>
      <c r="E192" s="12"/>
      <c r="F192" s="12"/>
      <c r="G192" s="12"/>
      <c r="H192" s="12"/>
      <c r="I192" s="8"/>
      <c r="J192" s="8"/>
      <c r="K192" s="8"/>
      <c r="L192" s="8"/>
      <c r="M192" s="281"/>
      <c r="N192" s="281"/>
      <c r="O192" s="281"/>
      <c r="P192" s="281"/>
      <c r="Q192" s="281"/>
      <c r="R192" s="13"/>
      <c r="S192" s="9"/>
      <c r="T192" s="14"/>
    </row>
    <row r="193" spans="1:20" ht="12.75" customHeight="1">
      <c r="A193" s="282" t="s">
        <v>26</v>
      </c>
      <c r="B193" s="283"/>
      <c r="C193" s="283"/>
      <c r="D193" s="283"/>
      <c r="E193" s="283"/>
      <c r="F193" s="283"/>
      <c r="G193" s="283"/>
      <c r="H193" s="283"/>
      <c r="I193" s="284"/>
      <c r="J193" s="288" t="s">
        <v>182</v>
      </c>
      <c r="K193" s="289"/>
      <c r="L193" s="290"/>
      <c r="M193" s="294" t="s">
        <v>183</v>
      </c>
      <c r="N193" s="295"/>
      <c r="O193" s="296"/>
      <c r="P193" s="294" t="s">
        <v>184</v>
      </c>
      <c r="Q193" s="295"/>
      <c r="R193" s="296"/>
      <c r="S193" s="9"/>
      <c r="T193" s="14"/>
    </row>
    <row r="194" spans="1:20" ht="45.75" customHeight="1">
      <c r="A194" s="285"/>
      <c r="B194" s="286"/>
      <c r="C194" s="286"/>
      <c r="D194" s="286"/>
      <c r="E194" s="286"/>
      <c r="F194" s="286"/>
      <c r="G194" s="286"/>
      <c r="H194" s="286"/>
      <c r="I194" s="287"/>
      <c r="J194" s="291"/>
      <c r="K194" s="292"/>
      <c r="L194" s="293"/>
      <c r="M194" s="297"/>
      <c r="N194" s="298"/>
      <c r="O194" s="299"/>
      <c r="P194" s="297"/>
      <c r="Q194" s="298"/>
      <c r="R194" s="299"/>
      <c r="S194" s="9"/>
      <c r="T194" s="14"/>
    </row>
    <row r="195" spans="1:20" ht="12.75" customHeight="1">
      <c r="A195" s="251" t="s">
        <v>27</v>
      </c>
      <c r="B195" s="253" t="s">
        <v>28</v>
      </c>
      <c r="C195" s="254"/>
      <c r="D195" s="254"/>
      <c r="E195" s="254"/>
      <c r="F195" s="254"/>
      <c r="G195" s="254"/>
      <c r="H195" s="254"/>
      <c r="I195" s="255"/>
      <c r="J195" s="259">
        <f>SUM(J197:L201)</f>
        <v>1326</v>
      </c>
      <c r="K195" s="260"/>
      <c r="L195" s="261"/>
      <c r="M195" s="265">
        <f>SUM(M197:O201)</f>
        <v>1368.8999999999999</v>
      </c>
      <c r="N195" s="266"/>
      <c r="O195" s="267"/>
      <c r="P195" s="271"/>
      <c r="Q195" s="272"/>
      <c r="R195" s="273"/>
      <c r="S195" s="9"/>
      <c r="T195" s="14"/>
    </row>
    <row r="196" spans="1:20" ht="12.75" customHeight="1">
      <c r="A196" s="252"/>
      <c r="B196" s="256"/>
      <c r="C196" s="257"/>
      <c r="D196" s="257"/>
      <c r="E196" s="257"/>
      <c r="F196" s="257"/>
      <c r="G196" s="257"/>
      <c r="H196" s="257"/>
      <c r="I196" s="258"/>
      <c r="J196" s="262"/>
      <c r="K196" s="263"/>
      <c r="L196" s="264"/>
      <c r="M196" s="268"/>
      <c r="N196" s="269"/>
      <c r="O196" s="270"/>
      <c r="P196" s="274"/>
      <c r="Q196" s="275"/>
      <c r="R196" s="276"/>
      <c r="S196" s="9"/>
      <c r="T196" s="10"/>
    </row>
    <row r="197" spans="1:20" ht="24" customHeight="1">
      <c r="A197" s="16" t="s">
        <v>29</v>
      </c>
      <c r="B197" s="277" t="s">
        <v>30</v>
      </c>
      <c r="C197" s="278"/>
      <c r="D197" s="278"/>
      <c r="E197" s="278"/>
      <c r="F197" s="278"/>
      <c r="G197" s="278"/>
      <c r="H197" s="278"/>
      <c r="I197" s="279"/>
      <c r="J197" s="209">
        <f>G173</f>
        <v>354.3</v>
      </c>
      <c r="K197" s="210"/>
      <c r="L197" s="211"/>
      <c r="M197" s="248">
        <f>K173</f>
        <v>374.1</v>
      </c>
      <c r="N197" s="249"/>
      <c r="O197" s="250"/>
      <c r="P197" s="221"/>
      <c r="Q197" s="222"/>
      <c r="R197" s="223"/>
      <c r="S197" s="9"/>
      <c r="T197" s="10"/>
    </row>
    <row r="198" spans="1:20" ht="39.75" customHeight="1">
      <c r="A198" s="17" t="s">
        <v>31</v>
      </c>
      <c r="B198" s="215" t="s">
        <v>32</v>
      </c>
      <c r="C198" s="216"/>
      <c r="D198" s="216"/>
      <c r="E198" s="216"/>
      <c r="F198" s="216"/>
      <c r="G198" s="216"/>
      <c r="H198" s="216"/>
      <c r="I198" s="217"/>
      <c r="J198" s="209">
        <f>G172</f>
        <v>874.6</v>
      </c>
      <c r="K198" s="210"/>
      <c r="L198" s="211"/>
      <c r="M198" s="248">
        <f>K172</f>
        <v>893.5</v>
      </c>
      <c r="N198" s="249"/>
      <c r="O198" s="250"/>
      <c r="P198" s="245"/>
      <c r="Q198" s="246"/>
      <c r="R198" s="247"/>
      <c r="S198" s="9"/>
      <c r="T198" s="10"/>
    </row>
    <row r="199" spans="1:20" ht="40.5" customHeight="1">
      <c r="A199" s="17" t="s">
        <v>33</v>
      </c>
      <c r="B199" s="215" t="s">
        <v>34</v>
      </c>
      <c r="C199" s="216"/>
      <c r="D199" s="216"/>
      <c r="E199" s="216"/>
      <c r="F199" s="216"/>
      <c r="G199" s="216"/>
      <c r="H199" s="216"/>
      <c r="I199" s="217"/>
      <c r="J199" s="242"/>
      <c r="K199" s="243"/>
      <c r="L199" s="244"/>
      <c r="M199" s="248"/>
      <c r="N199" s="249"/>
      <c r="O199" s="250"/>
      <c r="P199" s="221"/>
      <c r="Q199" s="222"/>
      <c r="R199" s="223"/>
      <c r="S199" s="9"/>
      <c r="T199" s="10"/>
    </row>
    <row r="200" spans="1:20" ht="39.75" customHeight="1">
      <c r="A200" s="17" t="s">
        <v>35</v>
      </c>
      <c r="B200" s="239" t="s">
        <v>36</v>
      </c>
      <c r="C200" s="240"/>
      <c r="D200" s="240"/>
      <c r="E200" s="240"/>
      <c r="F200" s="240"/>
      <c r="G200" s="240"/>
      <c r="H200" s="240"/>
      <c r="I200" s="241"/>
      <c r="J200" s="242"/>
      <c r="K200" s="243"/>
      <c r="L200" s="244"/>
      <c r="M200" s="209"/>
      <c r="N200" s="210"/>
      <c r="O200" s="211"/>
      <c r="P200" s="245"/>
      <c r="Q200" s="246"/>
      <c r="R200" s="247"/>
      <c r="S200" s="9"/>
      <c r="T200" s="10"/>
    </row>
    <row r="201" spans="1:20" ht="43.5" customHeight="1">
      <c r="A201" s="17" t="s">
        <v>37</v>
      </c>
      <c r="B201" s="215" t="s">
        <v>38</v>
      </c>
      <c r="C201" s="216"/>
      <c r="D201" s="216"/>
      <c r="E201" s="216"/>
      <c r="F201" s="216"/>
      <c r="G201" s="216"/>
      <c r="H201" s="216"/>
      <c r="I201" s="217"/>
      <c r="J201" s="209">
        <f>G174</f>
        <v>97.1</v>
      </c>
      <c r="K201" s="210"/>
      <c r="L201" s="211"/>
      <c r="M201" s="248">
        <f>K174</f>
        <v>101.3</v>
      </c>
      <c r="N201" s="249"/>
      <c r="O201" s="250"/>
      <c r="P201" s="221"/>
      <c r="Q201" s="222"/>
      <c r="R201" s="223"/>
      <c r="S201" s="9"/>
      <c r="T201" s="10"/>
    </row>
    <row r="202" spans="1:20" ht="37.5" customHeight="1">
      <c r="A202" s="17" t="s">
        <v>39</v>
      </c>
      <c r="B202" s="215" t="s">
        <v>40</v>
      </c>
      <c r="C202" s="216"/>
      <c r="D202" s="216"/>
      <c r="E202" s="216"/>
      <c r="F202" s="216"/>
      <c r="G202" s="216"/>
      <c r="H202" s="216"/>
      <c r="I202" s="217"/>
      <c r="J202" s="236"/>
      <c r="K202" s="237"/>
      <c r="L202" s="238"/>
      <c r="M202" s="218"/>
      <c r="N202" s="219"/>
      <c r="O202" s="220"/>
      <c r="P202" s="221"/>
      <c r="Q202" s="222"/>
      <c r="R202" s="223"/>
      <c r="S202" s="9"/>
      <c r="T202" s="10"/>
    </row>
    <row r="203" spans="1:20" ht="33.75" customHeight="1">
      <c r="A203" s="17" t="s">
        <v>41</v>
      </c>
      <c r="B203" s="215" t="s">
        <v>42</v>
      </c>
      <c r="C203" s="216"/>
      <c r="D203" s="216"/>
      <c r="E203" s="216"/>
      <c r="F203" s="216"/>
      <c r="G203" s="216"/>
      <c r="H203" s="216"/>
      <c r="I203" s="217"/>
      <c r="J203" s="236"/>
      <c r="K203" s="237"/>
      <c r="L203" s="238"/>
      <c r="M203" s="218"/>
      <c r="N203" s="219"/>
      <c r="O203" s="220"/>
      <c r="P203" s="221"/>
      <c r="Q203" s="222"/>
      <c r="R203" s="223"/>
      <c r="S203" s="9"/>
      <c r="T203" s="10"/>
    </row>
    <row r="204" spans="1:20" ht="33.75" customHeight="1">
      <c r="A204" s="17" t="s">
        <v>43</v>
      </c>
      <c r="B204" s="215" t="s">
        <v>44</v>
      </c>
      <c r="C204" s="216"/>
      <c r="D204" s="216"/>
      <c r="E204" s="216"/>
      <c r="F204" s="216"/>
      <c r="G204" s="216"/>
      <c r="H204" s="216"/>
      <c r="I204" s="217"/>
      <c r="J204" s="209"/>
      <c r="K204" s="210"/>
      <c r="L204" s="211"/>
      <c r="M204" s="218"/>
      <c r="N204" s="219"/>
      <c r="O204" s="220"/>
      <c r="P204" s="221"/>
      <c r="Q204" s="222"/>
      <c r="R204" s="223"/>
      <c r="S204" s="9"/>
      <c r="T204" s="10"/>
    </row>
    <row r="205" spans="1:20" ht="30.75" customHeight="1">
      <c r="A205" s="15" t="s">
        <v>45</v>
      </c>
      <c r="B205" s="224" t="s">
        <v>46</v>
      </c>
      <c r="C205" s="225"/>
      <c r="D205" s="225"/>
      <c r="E205" s="225"/>
      <c r="F205" s="225"/>
      <c r="G205" s="225"/>
      <c r="H205" s="225"/>
      <c r="I205" s="226"/>
      <c r="J205" s="227">
        <f>SUM(J206:L210)</f>
        <v>41.81399999999999</v>
      </c>
      <c r="K205" s="228"/>
      <c r="L205" s="229"/>
      <c r="M205" s="230">
        <f>SUM(M206:O210)</f>
        <v>0.8699999999999999</v>
      </c>
      <c r="N205" s="231"/>
      <c r="O205" s="232"/>
      <c r="P205" s="233"/>
      <c r="Q205" s="234"/>
      <c r="R205" s="235"/>
      <c r="S205" s="9"/>
      <c r="T205" s="10"/>
    </row>
    <row r="206" spans="1:20" ht="21" customHeight="1">
      <c r="A206" s="17" t="s">
        <v>47</v>
      </c>
      <c r="B206" s="193" t="s">
        <v>48</v>
      </c>
      <c r="C206" s="194"/>
      <c r="D206" s="194"/>
      <c r="E206" s="194"/>
      <c r="F206" s="194"/>
      <c r="G206" s="194"/>
      <c r="H206" s="194"/>
      <c r="I206" s="195"/>
      <c r="J206" s="196">
        <v>34.614</v>
      </c>
      <c r="K206" s="196"/>
      <c r="L206" s="196"/>
      <c r="M206" s="214">
        <v>0</v>
      </c>
      <c r="N206" s="214"/>
      <c r="O206" s="214"/>
      <c r="P206" s="212"/>
      <c r="Q206" s="212"/>
      <c r="R206" s="212"/>
      <c r="S206" s="9"/>
      <c r="T206" s="10"/>
    </row>
    <row r="207" spans="1:20" ht="26.25" customHeight="1">
      <c r="A207" s="17" t="s">
        <v>49</v>
      </c>
      <c r="B207" s="205" t="s">
        <v>50</v>
      </c>
      <c r="C207" s="206"/>
      <c r="D207" s="206"/>
      <c r="E207" s="206"/>
      <c r="F207" s="206"/>
      <c r="G207" s="206"/>
      <c r="H207" s="206"/>
      <c r="I207" s="207"/>
      <c r="J207" s="208"/>
      <c r="K207" s="208"/>
      <c r="L207" s="208"/>
      <c r="M207" s="196"/>
      <c r="N207" s="196"/>
      <c r="O207" s="196"/>
      <c r="P207" s="213"/>
      <c r="Q207" s="213"/>
      <c r="R207" s="213"/>
      <c r="S207" s="9"/>
      <c r="T207" s="10"/>
    </row>
    <row r="208" spans="1:20" ht="33.75" customHeight="1">
      <c r="A208" s="17" t="s">
        <v>51</v>
      </c>
      <c r="B208" s="205" t="s">
        <v>52</v>
      </c>
      <c r="C208" s="206"/>
      <c r="D208" s="206"/>
      <c r="E208" s="206"/>
      <c r="F208" s="206"/>
      <c r="G208" s="206"/>
      <c r="H208" s="206"/>
      <c r="I208" s="207"/>
      <c r="J208" s="196">
        <f>G163</f>
        <v>5.3</v>
      </c>
      <c r="K208" s="208"/>
      <c r="L208" s="208"/>
      <c r="M208" s="209"/>
      <c r="N208" s="210"/>
      <c r="O208" s="211"/>
      <c r="P208" s="212"/>
      <c r="Q208" s="212"/>
      <c r="R208" s="212"/>
      <c r="S208" s="9"/>
      <c r="T208" s="10"/>
    </row>
    <row r="209" spans="1:20" ht="33.75" customHeight="1">
      <c r="A209" s="17" t="s">
        <v>53</v>
      </c>
      <c r="B209" s="205" t="s">
        <v>54</v>
      </c>
      <c r="C209" s="206"/>
      <c r="D209" s="206"/>
      <c r="E209" s="206"/>
      <c r="F209" s="206"/>
      <c r="G209" s="206"/>
      <c r="H209" s="206"/>
      <c r="I209" s="207"/>
      <c r="J209" s="208"/>
      <c r="K209" s="208"/>
      <c r="L209" s="208"/>
      <c r="M209" s="196"/>
      <c r="N209" s="196"/>
      <c r="O209" s="196"/>
      <c r="P209" s="213"/>
      <c r="Q209" s="213"/>
      <c r="R209" s="213"/>
      <c r="S209" s="9"/>
      <c r="T209" s="10"/>
    </row>
    <row r="210" spans="1:20" ht="22.5" customHeight="1">
      <c r="A210" s="17" t="s">
        <v>55</v>
      </c>
      <c r="B210" s="193" t="s">
        <v>56</v>
      </c>
      <c r="C210" s="194"/>
      <c r="D210" s="194"/>
      <c r="E210" s="194"/>
      <c r="F210" s="194"/>
      <c r="G210" s="194"/>
      <c r="H210" s="194"/>
      <c r="I210" s="195"/>
      <c r="J210" s="196">
        <v>1.9</v>
      </c>
      <c r="K210" s="196"/>
      <c r="L210" s="196"/>
      <c r="M210" s="197">
        <f>K175</f>
        <v>0.8699999999999999</v>
      </c>
      <c r="N210" s="197"/>
      <c r="O210" s="197"/>
      <c r="P210" s="198"/>
      <c r="Q210" s="198"/>
      <c r="R210" s="198"/>
      <c r="S210" s="9"/>
      <c r="T210" s="10"/>
    </row>
    <row r="211" spans="1:19" ht="39.75" customHeight="1">
      <c r="A211" s="15" t="s">
        <v>57</v>
      </c>
      <c r="B211" s="199" t="s">
        <v>58</v>
      </c>
      <c r="C211" s="200"/>
      <c r="D211" s="200"/>
      <c r="E211" s="200"/>
      <c r="F211" s="200"/>
      <c r="G211" s="200"/>
      <c r="H211" s="200"/>
      <c r="I211" s="201"/>
      <c r="J211" s="202">
        <f>SUM(J195,J205)</f>
        <v>1367.814</v>
      </c>
      <c r="K211" s="202"/>
      <c r="L211" s="202"/>
      <c r="M211" s="203">
        <f>SUM(M195,M205)</f>
        <v>1369.7699999999998</v>
      </c>
      <c r="N211" s="203"/>
      <c r="O211" s="203"/>
      <c r="P211" s="204"/>
      <c r="Q211" s="204"/>
      <c r="R211" s="204"/>
      <c r="S211" s="18"/>
    </row>
    <row r="213" spans="11:14" ht="12.75">
      <c r="K213" s="129"/>
      <c r="N213" s="129"/>
    </row>
  </sheetData>
  <sheetProtection selectLockedCells="1" selectUnlockedCells="1"/>
  <mergeCells count="350">
    <mergeCell ref="E47:E50"/>
    <mergeCell ref="A10:A12"/>
    <mergeCell ref="B10:B12"/>
    <mergeCell ref="A47:A50"/>
    <mergeCell ref="B47:B50"/>
    <mergeCell ref="C47:C50"/>
    <mergeCell ref="D47:D50"/>
    <mergeCell ref="A14:X14"/>
    <mergeCell ref="B15:X15"/>
    <mergeCell ref="C16:X16"/>
    <mergeCell ref="G10:J10"/>
    <mergeCell ref="K10:N10"/>
    <mergeCell ref="V22:V23"/>
    <mergeCell ref="X22:X23"/>
    <mergeCell ref="K1:L1"/>
    <mergeCell ref="T2:X2"/>
    <mergeCell ref="T3:X3"/>
    <mergeCell ref="A6:X6"/>
    <mergeCell ref="A7:X7"/>
    <mergeCell ref="A8:X8"/>
    <mergeCell ref="O10:R10"/>
    <mergeCell ref="S10:S12"/>
    <mergeCell ref="T10:T12"/>
    <mergeCell ref="U10:X10"/>
    <mergeCell ref="G11:G12"/>
    <mergeCell ref="H11:I11"/>
    <mergeCell ref="J11:J12"/>
    <mergeCell ref="K11:K12"/>
    <mergeCell ref="L11:M11"/>
    <mergeCell ref="N11:N12"/>
    <mergeCell ref="O11:O12"/>
    <mergeCell ref="P11:Q11"/>
    <mergeCell ref="R11:R12"/>
    <mergeCell ref="U11:U12"/>
    <mergeCell ref="V11:X11"/>
    <mergeCell ref="A13:X13"/>
    <mergeCell ref="C10:C12"/>
    <mergeCell ref="D10:D12"/>
    <mergeCell ref="E10:E12"/>
    <mergeCell ref="F10:F12"/>
    <mergeCell ref="A17:A21"/>
    <mergeCell ref="B17:B21"/>
    <mergeCell ref="C17:C21"/>
    <mergeCell ref="D17:D21"/>
    <mergeCell ref="E17:E21"/>
    <mergeCell ref="N17:N20"/>
    <mergeCell ref="O17:O20"/>
    <mergeCell ref="P17:P20"/>
    <mergeCell ref="Q17:Q20"/>
    <mergeCell ref="F17:F20"/>
    <mergeCell ref="G17:G20"/>
    <mergeCell ref="H17:H20"/>
    <mergeCell ref="I17:I20"/>
    <mergeCell ref="J17:J20"/>
    <mergeCell ref="K17:K20"/>
    <mergeCell ref="R17:R20"/>
    <mergeCell ref="S17:S20"/>
    <mergeCell ref="T17:T20"/>
    <mergeCell ref="A22:A25"/>
    <mergeCell ref="B22:B25"/>
    <mergeCell ref="C22:C25"/>
    <mergeCell ref="D22:D25"/>
    <mergeCell ref="E22:E25"/>
    <mergeCell ref="L17:L20"/>
    <mergeCell ref="M17:M20"/>
    <mergeCell ref="U22:U23"/>
    <mergeCell ref="W22:W23"/>
    <mergeCell ref="C26:F26"/>
    <mergeCell ref="C27:X27"/>
    <mergeCell ref="A28:A30"/>
    <mergeCell ref="B28:B30"/>
    <mergeCell ref="C28:C30"/>
    <mergeCell ref="D28:D30"/>
    <mergeCell ref="E28:E30"/>
    <mergeCell ref="A31:A33"/>
    <mergeCell ref="B31:B33"/>
    <mergeCell ref="C31:C33"/>
    <mergeCell ref="D31:D33"/>
    <mergeCell ref="E31:E33"/>
    <mergeCell ref="C34:F34"/>
    <mergeCell ref="C35:F35"/>
    <mergeCell ref="B36:X36"/>
    <mergeCell ref="C37:X37"/>
    <mergeCell ref="A38:A41"/>
    <mergeCell ref="B38:B41"/>
    <mergeCell ref="C38:C41"/>
    <mergeCell ref="D38:D41"/>
    <mergeCell ref="E38:E41"/>
    <mergeCell ref="U38:U39"/>
    <mergeCell ref="V38:V39"/>
    <mergeCell ref="W38:W39"/>
    <mergeCell ref="X38:X39"/>
    <mergeCell ref="A42:A46"/>
    <mergeCell ref="B42:B46"/>
    <mergeCell ref="C42:C46"/>
    <mergeCell ref="D42:D46"/>
    <mergeCell ref="E42:E46"/>
    <mergeCell ref="U42:U43"/>
    <mergeCell ref="V42:V43"/>
    <mergeCell ref="W42:W43"/>
    <mergeCell ref="X42:X43"/>
    <mergeCell ref="U44:U45"/>
    <mergeCell ref="V44:V45"/>
    <mergeCell ref="W44:W45"/>
    <mergeCell ref="X44:X45"/>
    <mergeCell ref="A51:A54"/>
    <mergeCell ref="B51:B54"/>
    <mergeCell ref="C51:C54"/>
    <mergeCell ref="D51:D54"/>
    <mergeCell ref="E51:E54"/>
    <mergeCell ref="C55:F55"/>
    <mergeCell ref="C56:X56"/>
    <mergeCell ref="A57:A60"/>
    <mergeCell ref="B57:B60"/>
    <mergeCell ref="C57:C60"/>
    <mergeCell ref="D57:D60"/>
    <mergeCell ref="E57:E60"/>
    <mergeCell ref="A61:A64"/>
    <mergeCell ref="B61:B64"/>
    <mergeCell ref="C61:C64"/>
    <mergeCell ref="D61:D64"/>
    <mergeCell ref="E61:E64"/>
    <mergeCell ref="A65:A68"/>
    <mergeCell ref="B65:B68"/>
    <mergeCell ref="C65:C68"/>
    <mergeCell ref="D65:D68"/>
    <mergeCell ref="E65:E68"/>
    <mergeCell ref="C69:F69"/>
    <mergeCell ref="C70:F70"/>
    <mergeCell ref="B71:X71"/>
    <mergeCell ref="C72:X72"/>
    <mergeCell ref="A73:A76"/>
    <mergeCell ref="B73:B76"/>
    <mergeCell ref="C73:C76"/>
    <mergeCell ref="D73:D76"/>
    <mergeCell ref="E73:E76"/>
    <mergeCell ref="A77:A80"/>
    <mergeCell ref="B77:B80"/>
    <mergeCell ref="C77:C80"/>
    <mergeCell ref="D77:D80"/>
    <mergeCell ref="E77:E80"/>
    <mergeCell ref="C81:F81"/>
    <mergeCell ref="C82:X82"/>
    <mergeCell ref="A83:A86"/>
    <mergeCell ref="B83:B86"/>
    <mergeCell ref="C83:C86"/>
    <mergeCell ref="D83:D86"/>
    <mergeCell ref="E83:E86"/>
    <mergeCell ref="A87:A90"/>
    <mergeCell ref="B87:B90"/>
    <mergeCell ref="C87:C90"/>
    <mergeCell ref="D87:D90"/>
    <mergeCell ref="E87:E90"/>
    <mergeCell ref="A91:A94"/>
    <mergeCell ref="B91:B94"/>
    <mergeCell ref="C91:C94"/>
    <mergeCell ref="D91:D94"/>
    <mergeCell ref="E91:E94"/>
    <mergeCell ref="F91:F92"/>
    <mergeCell ref="C95:F95"/>
    <mergeCell ref="C96:X96"/>
    <mergeCell ref="A97:A100"/>
    <mergeCell ref="B97:B100"/>
    <mergeCell ref="C97:C100"/>
    <mergeCell ref="D97:D100"/>
    <mergeCell ref="E97:E100"/>
    <mergeCell ref="A101:A104"/>
    <mergeCell ref="B101:B104"/>
    <mergeCell ref="C101:C104"/>
    <mergeCell ref="D101:D104"/>
    <mergeCell ref="E101:E104"/>
    <mergeCell ref="C105:F105"/>
    <mergeCell ref="C106:F106"/>
    <mergeCell ref="B107:X107"/>
    <mergeCell ref="C108:X108"/>
    <mergeCell ref="A109:A112"/>
    <mergeCell ref="B109:B112"/>
    <mergeCell ref="C109:C112"/>
    <mergeCell ref="D109:D112"/>
    <mergeCell ref="E109:E112"/>
    <mergeCell ref="U109:U110"/>
    <mergeCell ref="V109:V110"/>
    <mergeCell ref="W109:W110"/>
    <mergeCell ref="X109:X110"/>
    <mergeCell ref="A113:A116"/>
    <mergeCell ref="B113:B116"/>
    <mergeCell ref="C113:C116"/>
    <mergeCell ref="D113:D116"/>
    <mergeCell ref="E113:E116"/>
    <mergeCell ref="U113:U114"/>
    <mergeCell ref="V113:V114"/>
    <mergeCell ref="W113:W114"/>
    <mergeCell ref="X113:X114"/>
    <mergeCell ref="A117:A120"/>
    <mergeCell ref="B117:B120"/>
    <mergeCell ref="C117:C120"/>
    <mergeCell ref="D117:D120"/>
    <mergeCell ref="E117:E120"/>
    <mergeCell ref="C121:F121"/>
    <mergeCell ref="C122:X122"/>
    <mergeCell ref="A123:A126"/>
    <mergeCell ref="B123:B126"/>
    <mergeCell ref="C123:C126"/>
    <mergeCell ref="D123:D126"/>
    <mergeCell ref="E123:E126"/>
    <mergeCell ref="A127:A130"/>
    <mergeCell ref="B127:B130"/>
    <mergeCell ref="C127:C130"/>
    <mergeCell ref="D127:D130"/>
    <mergeCell ref="E127:E130"/>
    <mergeCell ref="U127:U128"/>
    <mergeCell ref="V127:V128"/>
    <mergeCell ref="X127:X128"/>
    <mergeCell ref="A131:A134"/>
    <mergeCell ref="B131:B134"/>
    <mergeCell ref="C131:C134"/>
    <mergeCell ref="D131:D134"/>
    <mergeCell ref="E131:E134"/>
    <mergeCell ref="U131:U132"/>
    <mergeCell ref="V131:V132"/>
    <mergeCell ref="W131:W132"/>
    <mergeCell ref="X131:X132"/>
    <mergeCell ref="A135:A138"/>
    <mergeCell ref="B135:B138"/>
    <mergeCell ref="C135:C138"/>
    <mergeCell ref="D135:D138"/>
    <mergeCell ref="E135:E138"/>
    <mergeCell ref="U135:U136"/>
    <mergeCell ref="V135:V136"/>
    <mergeCell ref="W135:W136"/>
    <mergeCell ref="X135:X136"/>
    <mergeCell ref="A139:A142"/>
    <mergeCell ref="B139:B142"/>
    <mergeCell ref="C139:C142"/>
    <mergeCell ref="D139:D142"/>
    <mergeCell ref="E139:E142"/>
    <mergeCell ref="U139:U140"/>
    <mergeCell ref="D147:D150"/>
    <mergeCell ref="E147:E150"/>
    <mergeCell ref="V139:V140"/>
    <mergeCell ref="W139:W140"/>
    <mergeCell ref="X139:X140"/>
    <mergeCell ref="C143:F143"/>
    <mergeCell ref="C144:F144"/>
    <mergeCell ref="B145:X145"/>
    <mergeCell ref="A154:A156"/>
    <mergeCell ref="B154:B156"/>
    <mergeCell ref="C154:C156"/>
    <mergeCell ref="D154:D156"/>
    <mergeCell ref="E154:E156"/>
    <mergeCell ref="C157:F157"/>
    <mergeCell ref="C158:X158"/>
    <mergeCell ref="A159:A162"/>
    <mergeCell ref="B159:B162"/>
    <mergeCell ref="C159:C162"/>
    <mergeCell ref="D159:D162"/>
    <mergeCell ref="E159:E162"/>
    <mergeCell ref="A163:A166"/>
    <mergeCell ref="B163:B166"/>
    <mergeCell ref="C163:C166"/>
    <mergeCell ref="D163:D166"/>
    <mergeCell ref="E163:E166"/>
    <mergeCell ref="F163:F164"/>
    <mergeCell ref="C167:F167"/>
    <mergeCell ref="C168:F168"/>
    <mergeCell ref="A170:I170"/>
    <mergeCell ref="T188:X188"/>
    <mergeCell ref="K189:L189"/>
    <mergeCell ref="T189:X190"/>
    <mergeCell ref="A191:Q191"/>
    <mergeCell ref="M192:Q192"/>
    <mergeCell ref="A193:I194"/>
    <mergeCell ref="J193:L194"/>
    <mergeCell ref="M193:O194"/>
    <mergeCell ref="P193:R194"/>
    <mergeCell ref="A195:A196"/>
    <mergeCell ref="B195:I196"/>
    <mergeCell ref="J195:L196"/>
    <mergeCell ref="M195:O196"/>
    <mergeCell ref="P195:R196"/>
    <mergeCell ref="B197:I197"/>
    <mergeCell ref="J197:L197"/>
    <mergeCell ref="M197:O197"/>
    <mergeCell ref="P197:R197"/>
    <mergeCell ref="B198:I198"/>
    <mergeCell ref="J198:L198"/>
    <mergeCell ref="M198:O198"/>
    <mergeCell ref="P198:R198"/>
    <mergeCell ref="B199:I199"/>
    <mergeCell ref="J199:L199"/>
    <mergeCell ref="M199:O199"/>
    <mergeCell ref="P199:R199"/>
    <mergeCell ref="B200:I200"/>
    <mergeCell ref="J200:L200"/>
    <mergeCell ref="M200:O200"/>
    <mergeCell ref="P200:R200"/>
    <mergeCell ref="B201:I201"/>
    <mergeCell ref="J201:L201"/>
    <mergeCell ref="M201:O201"/>
    <mergeCell ref="P201:R201"/>
    <mergeCell ref="B202:I202"/>
    <mergeCell ref="J202:L202"/>
    <mergeCell ref="M202:O202"/>
    <mergeCell ref="P202:R202"/>
    <mergeCell ref="B203:I203"/>
    <mergeCell ref="J203:L203"/>
    <mergeCell ref="M203:O203"/>
    <mergeCell ref="P203:R203"/>
    <mergeCell ref="B204:I204"/>
    <mergeCell ref="J204:L204"/>
    <mergeCell ref="M204:O204"/>
    <mergeCell ref="P204:R204"/>
    <mergeCell ref="B205:I205"/>
    <mergeCell ref="J205:L205"/>
    <mergeCell ref="M205:O205"/>
    <mergeCell ref="P205:R205"/>
    <mergeCell ref="B206:I206"/>
    <mergeCell ref="J206:L206"/>
    <mergeCell ref="M206:O206"/>
    <mergeCell ref="P206:R206"/>
    <mergeCell ref="B207:I207"/>
    <mergeCell ref="J207:L207"/>
    <mergeCell ref="M207:O207"/>
    <mergeCell ref="P207:R207"/>
    <mergeCell ref="B208:I208"/>
    <mergeCell ref="J208:L208"/>
    <mergeCell ref="M208:O208"/>
    <mergeCell ref="P208:R208"/>
    <mergeCell ref="B209:I209"/>
    <mergeCell ref="J209:L209"/>
    <mergeCell ref="M209:O209"/>
    <mergeCell ref="P209:R209"/>
    <mergeCell ref="B210:I210"/>
    <mergeCell ref="J210:L210"/>
    <mergeCell ref="M210:O210"/>
    <mergeCell ref="P210:R210"/>
    <mergeCell ref="B211:I211"/>
    <mergeCell ref="J211:L211"/>
    <mergeCell ref="M211:O211"/>
    <mergeCell ref="P211:R211"/>
    <mergeCell ref="W127:W128"/>
    <mergeCell ref="A151:A153"/>
    <mergeCell ref="B151:B153"/>
    <mergeCell ref="D151:D153"/>
    <mergeCell ref="E151:E153"/>
    <mergeCell ref="C151:C153"/>
    <mergeCell ref="C146:X146"/>
    <mergeCell ref="A147:A150"/>
    <mergeCell ref="B147:B150"/>
    <mergeCell ref="C147:C150"/>
  </mergeCells>
  <printOptions/>
  <pageMargins left="0.25" right="0.25" top="0.75" bottom="0.75" header="0.3" footer="0.3"/>
  <pageSetup fitToHeight="0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Sandreja</dc:creator>
  <cp:keywords/>
  <dc:description/>
  <cp:lastModifiedBy>Sandreja</cp:lastModifiedBy>
  <cp:lastPrinted>2015-11-13T10:54:14Z</cp:lastPrinted>
  <dcterms:created xsi:type="dcterms:W3CDTF">2012-11-23T11:21:33Z</dcterms:created>
  <dcterms:modified xsi:type="dcterms:W3CDTF">2015-12-02T10:29:23Z</dcterms:modified>
  <cp:category/>
  <cp:version/>
  <cp:contentType/>
  <cp:contentStatus/>
</cp:coreProperties>
</file>